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Users/skubik/Desktop/"/>
    </mc:Choice>
  </mc:AlternateContent>
  <xr:revisionPtr revIDLastSave="0" documentId="13_ncr:1_{13E0F306-CF4D-434B-AC6C-55984477BB0F}" xr6:coauthVersionLast="47" xr6:coauthVersionMax="47" xr10:uidLastSave="{00000000-0000-0000-0000-000000000000}"/>
  <bookViews>
    <workbookView xWindow="160" yWindow="660" windowWidth="44480" windowHeight="24380" activeTab="4" xr2:uid="{00000000-000D-0000-FFFF-FFFF00000000}"/>
  </bookViews>
  <sheets>
    <sheet name="How to Use" sheetId="6" r:id="rId1"/>
    <sheet name="Keywords" sheetId="3" r:id="rId2"/>
    <sheet name="Database" sheetId="5" r:id="rId3"/>
    <sheet name="Additional Details" sheetId="4" r:id="rId4"/>
    <sheet name="Email Addresses" sheetId="2" r:id="rId5"/>
  </sheets>
  <definedNames>
    <definedName name="_xlnm._FilterDatabase" localSheetId="3" hidden="1">'Additional Details'!$B$1:$C$1</definedName>
    <definedName name="_xlnm._FilterDatabase" localSheetId="2" hidden="1">Database!$A$1:$AD$1</definedName>
    <definedName name="_xlnm._FilterDatabase" localSheetId="1" hidden="1">Keywords!$A$4:$G$4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65" i="5" l="1"/>
  <c r="H95" i="5"/>
  <c r="H83" i="5"/>
  <c r="H81" i="5"/>
  <c r="H23" i="5"/>
  <c r="H123" i="5"/>
  <c r="H142" i="5"/>
  <c r="H46" i="5"/>
  <c r="H141" i="5"/>
  <c r="H122" i="5"/>
  <c r="H116" i="5"/>
  <c r="H115" i="5"/>
  <c r="H45" i="5"/>
  <c r="H127" i="5"/>
  <c r="H50" i="5"/>
  <c r="H75" i="5"/>
  <c r="F146" i="2"/>
  <c r="G146" i="2" s="1"/>
  <c r="F147" i="2"/>
  <c r="G147" i="2" s="1"/>
  <c r="F148" i="2"/>
  <c r="G148" i="2" s="1"/>
  <c r="F149" i="2"/>
  <c r="G149" i="2" s="1"/>
  <c r="F150" i="2"/>
  <c r="G150" i="2" s="1"/>
  <c r="F151" i="2"/>
  <c r="G151" i="2" s="1"/>
  <c r="F152" i="2"/>
  <c r="G152" i="2" s="1"/>
  <c r="F153" i="2"/>
  <c r="G153" i="2" s="1"/>
  <c r="F154" i="2"/>
  <c r="G154" i="2" s="1"/>
  <c r="F155" i="2"/>
  <c r="G155" i="2" s="1"/>
  <c r="F156" i="2"/>
  <c r="G156" i="2" s="1"/>
  <c r="F157" i="2"/>
  <c r="G157" i="2" s="1"/>
  <c r="F158" i="2"/>
  <c r="G158" i="2" s="1"/>
  <c r="F159" i="2"/>
  <c r="G159" i="2" s="1"/>
  <c r="F160" i="2"/>
  <c r="G160" i="2" s="1"/>
  <c r="F161" i="2"/>
  <c r="G161" i="2" s="1"/>
  <c r="F162" i="2"/>
  <c r="G162" i="2" s="1"/>
  <c r="F163" i="2"/>
  <c r="G163" i="2" s="1"/>
  <c r="F164" i="2"/>
  <c r="G164" i="2" s="1"/>
  <c r="F165" i="2"/>
  <c r="G165" i="2" s="1"/>
  <c r="F166" i="2"/>
  <c r="G166" i="2" s="1"/>
  <c r="F167" i="2"/>
  <c r="G167" i="2" s="1"/>
  <c r="F168" i="2"/>
  <c r="G168" i="2" s="1"/>
  <c r="F169" i="2"/>
  <c r="G169" i="2" s="1"/>
  <c r="F170" i="2"/>
  <c r="G170" i="2" s="1"/>
  <c r="F171" i="2"/>
  <c r="G171" i="2" s="1"/>
  <c r="F172" i="2"/>
  <c r="G172" i="2" s="1"/>
  <c r="F173" i="2"/>
  <c r="G173" i="2" s="1"/>
  <c r="F174" i="2"/>
  <c r="G174" i="2" s="1"/>
  <c r="F175" i="2"/>
  <c r="G175" i="2" s="1"/>
  <c r="F176" i="2"/>
  <c r="G176" i="2" s="1"/>
  <c r="F177" i="2"/>
  <c r="G177" i="2" s="1"/>
  <c r="F178" i="2"/>
  <c r="G178" i="2" s="1"/>
  <c r="F179" i="2"/>
  <c r="G179" i="2" s="1"/>
  <c r="F180" i="2"/>
  <c r="G180" i="2" s="1"/>
  <c r="F181" i="2"/>
  <c r="G181" i="2" s="1"/>
  <c r="F182" i="2"/>
  <c r="G182" i="2" s="1"/>
  <c r="F183" i="2"/>
  <c r="G183" i="2" s="1"/>
  <c r="F184" i="2"/>
  <c r="G184" i="2" s="1"/>
  <c r="F185" i="2"/>
  <c r="G185" i="2" s="1"/>
  <c r="F186" i="2"/>
  <c r="G186" i="2" s="1"/>
  <c r="F187" i="2"/>
  <c r="G187" i="2" s="1"/>
  <c r="F188" i="2"/>
  <c r="G188" i="2" s="1"/>
  <c r="F189" i="2"/>
  <c r="G189" i="2" s="1"/>
  <c r="F190" i="2"/>
  <c r="G190" i="2" s="1"/>
  <c r="F191" i="2"/>
  <c r="G191" i="2" s="1"/>
  <c r="F192" i="2"/>
  <c r="G192" i="2" s="1"/>
  <c r="F193" i="2"/>
  <c r="G193" i="2" s="1"/>
  <c r="F194" i="2"/>
  <c r="G194" i="2" s="1"/>
  <c r="F195" i="2"/>
  <c r="G195" i="2" s="1"/>
  <c r="F196" i="2"/>
  <c r="G196" i="2" s="1"/>
  <c r="F197" i="2"/>
  <c r="G197" i="2" s="1"/>
  <c r="F198" i="2"/>
  <c r="G198" i="2" s="1"/>
  <c r="F199" i="2"/>
  <c r="G199" i="2" s="1"/>
  <c r="F200" i="2"/>
  <c r="G200" i="2" s="1"/>
  <c r="F201" i="2"/>
  <c r="G201" i="2" s="1"/>
  <c r="F202" i="2"/>
  <c r="G202" i="2" s="1"/>
  <c r="F203" i="2"/>
  <c r="G203" i="2" s="1"/>
  <c r="F204" i="2"/>
  <c r="G204" i="2" s="1"/>
  <c r="F205" i="2"/>
  <c r="G205" i="2" s="1"/>
  <c r="F206" i="2"/>
  <c r="G206" i="2" s="1"/>
  <c r="F207" i="2"/>
  <c r="G207" i="2" s="1"/>
  <c r="F208" i="2"/>
  <c r="G208" i="2" s="1"/>
  <c r="F209" i="2"/>
  <c r="G209" i="2" s="1"/>
  <c r="F210" i="2"/>
  <c r="G210" i="2" s="1"/>
  <c r="F211" i="2"/>
  <c r="G211" i="2" s="1"/>
  <c r="F212" i="2"/>
  <c r="G212" i="2" s="1"/>
  <c r="F213" i="2"/>
  <c r="G213" i="2" s="1"/>
  <c r="F214" i="2"/>
  <c r="G214" i="2" s="1"/>
  <c r="F215" i="2"/>
  <c r="G215" i="2" s="1"/>
  <c r="F216" i="2"/>
  <c r="G216" i="2" s="1"/>
  <c r="F217" i="2"/>
  <c r="G217" i="2" s="1"/>
  <c r="F218" i="2"/>
  <c r="G218" i="2" s="1"/>
  <c r="F219" i="2"/>
  <c r="G219" i="2" s="1"/>
  <c r="F220" i="2"/>
  <c r="G220" i="2" s="1"/>
  <c r="F221" i="2"/>
  <c r="G221" i="2" s="1"/>
  <c r="F222" i="2"/>
  <c r="G222" i="2" s="1"/>
  <c r="F223" i="2"/>
  <c r="G223" i="2" s="1"/>
  <c r="F224" i="2"/>
  <c r="G224" i="2" s="1"/>
  <c r="F225" i="2"/>
  <c r="G225" i="2" s="1"/>
  <c r="F226" i="2"/>
  <c r="G226" i="2" s="1"/>
  <c r="F227" i="2"/>
  <c r="G227" i="2" s="1"/>
  <c r="F228" i="2"/>
  <c r="G228" i="2" s="1"/>
  <c r="F229" i="2"/>
  <c r="G229" i="2" s="1"/>
  <c r="F230" i="2"/>
  <c r="G230" i="2" s="1"/>
  <c r="F231" i="2"/>
  <c r="G231" i="2" s="1"/>
  <c r="F232" i="2"/>
  <c r="G232" i="2" s="1"/>
  <c r="F233" i="2"/>
  <c r="G233" i="2" s="1"/>
  <c r="F234" i="2"/>
  <c r="G234" i="2" s="1"/>
  <c r="F235" i="2"/>
  <c r="G235" i="2" s="1"/>
  <c r="F236" i="2"/>
  <c r="G236" i="2" s="1"/>
  <c r="F237" i="2"/>
  <c r="G237" i="2" s="1"/>
  <c r="F238" i="2"/>
  <c r="G238" i="2" s="1"/>
  <c r="F239" i="2"/>
  <c r="G239" i="2" s="1"/>
  <c r="F240" i="2"/>
  <c r="G240" i="2" s="1"/>
  <c r="F241" i="2"/>
  <c r="G241" i="2" s="1"/>
  <c r="F242" i="2"/>
  <c r="G242" i="2" s="1"/>
  <c r="F243" i="2"/>
  <c r="G243" i="2" s="1"/>
  <c r="F244" i="2"/>
  <c r="G244" i="2" s="1"/>
  <c r="F245" i="2"/>
  <c r="G245" i="2" s="1"/>
  <c r="F246" i="2"/>
  <c r="G246" i="2" s="1"/>
  <c r="F247" i="2"/>
  <c r="G247" i="2" s="1"/>
  <c r="F248" i="2"/>
  <c r="G248" i="2" s="1"/>
  <c r="F249" i="2"/>
  <c r="G249" i="2" s="1"/>
  <c r="F250" i="2"/>
  <c r="G250" i="2" s="1"/>
  <c r="F251" i="2"/>
  <c r="G251" i="2" s="1"/>
  <c r="F252" i="2"/>
  <c r="G252" i="2" s="1"/>
  <c r="F253" i="2"/>
  <c r="G253" i="2" s="1"/>
  <c r="F254" i="2"/>
  <c r="G254" i="2" s="1"/>
  <c r="F255" i="2"/>
  <c r="G255" i="2" s="1"/>
  <c r="F256" i="2"/>
  <c r="G256" i="2" s="1"/>
  <c r="F257" i="2"/>
  <c r="G257" i="2" s="1"/>
  <c r="F258" i="2"/>
  <c r="G258" i="2" s="1"/>
  <c r="F259" i="2"/>
  <c r="G259" i="2" s="1"/>
  <c r="F260" i="2"/>
  <c r="G260" i="2" s="1"/>
  <c r="F261" i="2"/>
  <c r="G261" i="2" s="1"/>
  <c r="F262" i="2"/>
  <c r="G262" i="2" s="1"/>
  <c r="F263" i="2"/>
  <c r="G263" i="2" s="1"/>
  <c r="F264" i="2"/>
  <c r="G264" i="2" s="1"/>
  <c r="F265" i="2"/>
  <c r="G265" i="2" s="1"/>
  <c r="F266" i="2"/>
  <c r="G266" i="2" s="1"/>
  <c r="F267" i="2"/>
  <c r="G267" i="2" s="1"/>
  <c r="F268" i="2"/>
  <c r="G268" i="2" s="1"/>
  <c r="F269" i="2"/>
  <c r="G269" i="2" s="1"/>
  <c r="F270" i="2"/>
  <c r="G270" i="2" s="1"/>
  <c r="F271" i="2"/>
  <c r="G271" i="2" s="1"/>
  <c r="F272" i="2"/>
  <c r="G272" i="2" s="1"/>
  <c r="F273" i="2"/>
  <c r="G273" i="2" s="1"/>
  <c r="F274" i="2"/>
  <c r="G274" i="2" s="1"/>
  <c r="F275" i="2"/>
  <c r="G275" i="2" s="1"/>
  <c r="F276" i="2"/>
  <c r="G276" i="2" s="1"/>
  <c r="F277" i="2"/>
  <c r="G277" i="2" s="1"/>
  <c r="F278" i="2"/>
  <c r="G278" i="2" s="1"/>
  <c r="F279" i="2"/>
  <c r="G279" i="2" s="1"/>
  <c r="F280" i="2"/>
  <c r="G280" i="2" s="1"/>
  <c r="F281" i="2"/>
  <c r="G281" i="2" s="1"/>
  <c r="F282" i="2"/>
  <c r="G282" i="2" s="1"/>
  <c r="F283" i="2"/>
  <c r="G283" i="2" s="1"/>
  <c r="F284" i="2"/>
  <c r="G284" i="2" s="1"/>
  <c r="F145" i="2"/>
  <c r="G145" i="2" s="1"/>
  <c r="F4" i="2"/>
  <c r="G4" i="2" s="1"/>
  <c r="F5" i="2"/>
  <c r="G5" i="2" s="1"/>
  <c r="F6" i="2"/>
  <c r="G6" i="2" s="1"/>
  <c r="F7" i="2"/>
  <c r="G7" i="2" s="1"/>
  <c r="F8" i="2"/>
  <c r="G8" i="2" s="1"/>
  <c r="F9" i="2"/>
  <c r="G9" i="2" s="1"/>
  <c r="F10" i="2"/>
  <c r="G10" i="2" s="1"/>
  <c r="F11" i="2"/>
  <c r="G11" i="2" s="1"/>
  <c r="F12" i="2"/>
  <c r="G12" i="2" s="1"/>
  <c r="F13" i="2"/>
  <c r="G13" i="2" s="1"/>
  <c r="F14" i="2"/>
  <c r="G14" i="2" s="1"/>
  <c r="F15" i="2"/>
  <c r="G15" i="2" s="1"/>
  <c r="F16" i="2"/>
  <c r="G16" i="2" s="1"/>
  <c r="F17" i="2"/>
  <c r="G17" i="2" s="1"/>
  <c r="F18" i="2"/>
  <c r="G18" i="2" s="1"/>
  <c r="F19" i="2"/>
  <c r="G19" i="2" s="1"/>
  <c r="F20" i="2"/>
  <c r="G20" i="2" s="1"/>
  <c r="F21" i="2"/>
  <c r="G21" i="2" s="1"/>
  <c r="F22" i="2"/>
  <c r="G22" i="2" s="1"/>
  <c r="F23" i="2"/>
  <c r="G23" i="2" s="1"/>
  <c r="F24" i="2"/>
  <c r="G24"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F37" i="2"/>
  <c r="G37" i="2" s="1"/>
  <c r="F38" i="2"/>
  <c r="G38" i="2" s="1"/>
  <c r="F39" i="2"/>
  <c r="G39" i="2" s="1"/>
  <c r="F40" i="2"/>
  <c r="G40"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2" i="2"/>
  <c r="G92" i="2" s="1"/>
  <c r="F93" i="2"/>
  <c r="G93" i="2" s="1"/>
  <c r="F94" i="2"/>
  <c r="G94" i="2" s="1"/>
  <c r="F95" i="2"/>
  <c r="G95"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s="1"/>
  <c r="F128" i="2"/>
  <c r="G128" i="2" s="1"/>
  <c r="F129" i="2"/>
  <c r="G129" i="2" s="1"/>
  <c r="F130" i="2"/>
  <c r="G130" i="2" s="1"/>
  <c r="F131" i="2"/>
  <c r="G131" i="2" s="1"/>
  <c r="F132" i="2"/>
  <c r="G132" i="2" s="1"/>
  <c r="F133" i="2"/>
  <c r="G133" i="2" s="1"/>
  <c r="F134" i="2"/>
  <c r="G134" i="2" s="1"/>
  <c r="F135" i="2"/>
  <c r="G135" i="2" s="1"/>
  <c r="F136" i="2"/>
  <c r="G136" i="2" s="1"/>
  <c r="F137" i="2"/>
  <c r="G137" i="2" s="1"/>
  <c r="F138" i="2"/>
  <c r="G138" i="2" s="1"/>
  <c r="F139" i="2"/>
  <c r="G139" i="2" s="1"/>
  <c r="F140" i="2"/>
  <c r="G140" i="2" s="1"/>
  <c r="H126" i="5"/>
  <c r="H137" i="5"/>
  <c r="H138" i="5"/>
  <c r="H94" i="5"/>
  <c r="H140" i="5"/>
  <c r="H112" i="5"/>
  <c r="H66" i="5"/>
  <c r="H89" i="5"/>
  <c r="H8" i="5"/>
  <c r="H107" i="5"/>
  <c r="H40" i="5"/>
  <c r="H78" i="5"/>
  <c r="H125" i="5"/>
  <c r="H101" i="5"/>
  <c r="H39" i="5"/>
  <c r="H28" i="5"/>
  <c r="H72" i="5"/>
  <c r="D137" i="5"/>
  <c r="D138" i="5"/>
  <c r="D94" i="5"/>
  <c r="D140" i="5"/>
  <c r="D112" i="5"/>
  <c r="D66" i="5"/>
  <c r="D89" i="5"/>
  <c r="D8" i="5"/>
  <c r="D107" i="5"/>
  <c r="D40" i="5"/>
  <c r="D78" i="5"/>
  <c r="D125" i="5"/>
  <c r="D101" i="5"/>
  <c r="D39" i="5"/>
  <c r="D28" i="5"/>
  <c r="D72" i="5"/>
  <c r="H99" i="5"/>
  <c r="H114" i="5"/>
  <c r="H38" i="5"/>
  <c r="H105" i="5"/>
  <c r="H74" i="5"/>
  <c r="H113" i="5"/>
  <c r="H37" i="5"/>
  <c r="H85" i="5"/>
  <c r="H15" i="5"/>
  <c r="H77" i="5"/>
  <c r="H128" i="5"/>
  <c r="H109" i="5"/>
  <c r="H121" i="5"/>
  <c r="H13" i="5"/>
  <c r="H119" i="5"/>
  <c r="H20" i="5"/>
  <c r="H31" i="5"/>
  <c r="H71" i="5"/>
  <c r="H131" i="5"/>
  <c r="H6" i="5"/>
  <c r="H80" i="5"/>
  <c r="H139" i="5"/>
  <c r="H133" i="5"/>
  <c r="D131" i="5"/>
  <c r="E131" i="5"/>
  <c r="D6" i="5"/>
  <c r="E6" i="5"/>
  <c r="D80" i="5"/>
  <c r="E80" i="5"/>
  <c r="D139" i="5"/>
  <c r="E139" i="5"/>
  <c r="D133" i="5"/>
  <c r="E133" i="5"/>
  <c r="H17" i="5"/>
  <c r="H18" i="5"/>
  <c r="H76" i="5"/>
  <c r="H84" i="5"/>
  <c r="H98" i="5"/>
  <c r="H93" i="5"/>
  <c r="H79" i="5"/>
  <c r="H73" i="5"/>
  <c r="H64" i="5"/>
  <c r="H9" i="5"/>
  <c r="H36" i="5"/>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 i="4"/>
  <c r="K3" i="4"/>
  <c r="K5" i="4"/>
  <c r="K6" i="4"/>
  <c r="K8" i="4"/>
  <c r="K9" i="4"/>
  <c r="K10" i="4"/>
  <c r="K11" i="4"/>
  <c r="K12" i="4"/>
  <c r="K13" i="4"/>
  <c r="K15" i="4"/>
  <c r="K16" i="4"/>
  <c r="K17" i="4"/>
  <c r="K18" i="4"/>
  <c r="K20" i="4"/>
  <c r="K21" i="4"/>
  <c r="K22" i="4"/>
  <c r="K23" i="4"/>
  <c r="K24" i="4"/>
  <c r="K25" i="4"/>
  <c r="K26" i="4"/>
  <c r="K27" i="4"/>
  <c r="K28" i="4"/>
  <c r="K29" i="4"/>
  <c r="K30" i="4"/>
  <c r="K31" i="4"/>
  <c r="K32" i="4"/>
  <c r="K34" i="4"/>
  <c r="K35" i="4"/>
  <c r="K36" i="4"/>
  <c r="K39" i="4"/>
  <c r="K41" i="4"/>
  <c r="K42" i="4"/>
  <c r="K43" i="4"/>
  <c r="K45" i="4"/>
  <c r="K47" i="4"/>
  <c r="K48" i="4"/>
  <c r="K49" i="4"/>
  <c r="K51" i="4"/>
  <c r="K52" i="4"/>
  <c r="K53" i="4"/>
  <c r="K54" i="4"/>
  <c r="K55" i="4"/>
  <c r="K56" i="4"/>
  <c r="K57" i="4"/>
  <c r="K58" i="4"/>
  <c r="K59" i="4"/>
  <c r="K60" i="4"/>
  <c r="K63" i="4"/>
  <c r="K65" i="4"/>
  <c r="K66" i="4"/>
  <c r="K67" i="4"/>
  <c r="K68" i="4"/>
  <c r="K70" i="4"/>
  <c r="K71" i="4"/>
  <c r="K72" i="4"/>
  <c r="K74" i="4"/>
  <c r="K75" i="4"/>
  <c r="K77" i="4"/>
  <c r="K79" i="4"/>
  <c r="K80" i="4"/>
  <c r="K81" i="4"/>
  <c r="K83" i="4"/>
  <c r="K84" i="4"/>
  <c r="K86" i="4"/>
  <c r="K87" i="4"/>
  <c r="K88"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 i="4"/>
  <c r="H4" i="5"/>
  <c r="H88" i="5"/>
  <c r="W2" i="5"/>
  <c r="X2" i="5"/>
  <c r="Y2" i="5"/>
  <c r="Z2" i="5"/>
  <c r="AA2" i="5"/>
  <c r="AB2" i="5"/>
  <c r="AD2" i="5"/>
  <c r="W57" i="5"/>
  <c r="X57" i="5"/>
  <c r="Y57" i="5"/>
  <c r="Z57" i="5"/>
  <c r="AA57" i="5"/>
  <c r="AB57" i="5"/>
  <c r="W32" i="5"/>
  <c r="X32" i="5"/>
  <c r="Y32" i="5"/>
  <c r="Z32" i="5"/>
  <c r="AA32" i="5"/>
  <c r="AB32" i="5"/>
  <c r="AD32" i="5"/>
  <c r="W53" i="5"/>
  <c r="X53" i="5"/>
  <c r="Y53" i="5"/>
  <c r="Z53" i="5"/>
  <c r="AA53" i="5"/>
  <c r="AB53" i="5"/>
  <c r="AD53" i="5"/>
  <c r="W29" i="5"/>
  <c r="X29" i="5"/>
  <c r="Y29" i="5"/>
  <c r="Z29" i="5"/>
  <c r="AA29" i="5"/>
  <c r="AB29" i="5"/>
  <c r="W106" i="5"/>
  <c r="X106" i="5"/>
  <c r="Y106" i="5"/>
  <c r="Z106" i="5"/>
  <c r="AA106" i="5"/>
  <c r="AB106" i="5"/>
  <c r="W26" i="5"/>
  <c r="X26" i="5"/>
  <c r="Y26" i="5"/>
  <c r="Z26" i="5"/>
  <c r="AA26" i="5"/>
  <c r="AB26" i="5"/>
  <c r="W86" i="5"/>
  <c r="X86" i="5"/>
  <c r="Y86" i="5"/>
  <c r="Z86" i="5"/>
  <c r="AA86" i="5"/>
  <c r="AB86" i="5"/>
  <c r="W64" i="5"/>
  <c r="X64" i="5"/>
  <c r="Y64" i="5"/>
  <c r="Z64" i="5"/>
  <c r="AA64" i="5"/>
  <c r="AB64" i="5"/>
  <c r="AD64" i="5"/>
  <c r="W73" i="5"/>
  <c r="X73" i="5"/>
  <c r="Y73" i="5"/>
  <c r="Z73" i="5"/>
  <c r="AA73" i="5"/>
  <c r="AB73" i="5"/>
  <c r="W80" i="5"/>
  <c r="X80" i="5"/>
  <c r="Y80" i="5"/>
  <c r="Z80" i="5"/>
  <c r="AA80" i="5"/>
  <c r="AB80" i="5"/>
  <c r="AD80" i="5"/>
  <c r="W96" i="5"/>
  <c r="X96" i="5"/>
  <c r="Y96" i="5"/>
  <c r="Z96" i="5"/>
  <c r="AA96" i="5"/>
  <c r="AB96" i="5"/>
  <c r="AD96" i="5"/>
  <c r="W91" i="5"/>
  <c r="X91" i="5"/>
  <c r="Y91" i="5"/>
  <c r="Z91" i="5"/>
  <c r="AA91" i="5"/>
  <c r="AB91" i="5"/>
  <c r="W76" i="5"/>
  <c r="X76" i="5"/>
  <c r="Y76" i="5"/>
  <c r="Z76" i="5"/>
  <c r="AA76" i="5"/>
  <c r="AB76" i="5"/>
  <c r="W70" i="5"/>
  <c r="X70" i="5"/>
  <c r="Y70" i="5"/>
  <c r="Z70" i="5"/>
  <c r="AA70" i="5"/>
  <c r="AB70" i="5"/>
  <c r="W63" i="5"/>
  <c r="X63" i="5"/>
  <c r="Y63" i="5"/>
  <c r="Z63" i="5"/>
  <c r="AA63" i="5"/>
  <c r="AB63" i="5"/>
  <c r="W7" i="5"/>
  <c r="X7" i="5"/>
  <c r="Y7" i="5"/>
  <c r="Z7" i="5"/>
  <c r="AA7" i="5"/>
  <c r="AB7" i="5"/>
  <c r="W35" i="5"/>
  <c r="X35" i="5"/>
  <c r="Y35" i="5"/>
  <c r="Z35" i="5"/>
  <c r="AA35" i="5"/>
  <c r="AB35" i="5"/>
  <c r="AD35" i="5"/>
  <c r="W17" i="5"/>
  <c r="X17" i="5"/>
  <c r="Y17" i="5"/>
  <c r="Z17" i="5"/>
  <c r="AA17" i="5"/>
  <c r="AB17" i="5"/>
  <c r="W16" i="5"/>
  <c r="X16" i="5"/>
  <c r="Y16" i="5"/>
  <c r="Z16" i="5"/>
  <c r="AA16" i="5"/>
  <c r="AB16" i="5"/>
  <c r="W134" i="5"/>
  <c r="X134" i="5"/>
  <c r="Y134" i="5"/>
  <c r="Z134" i="5"/>
  <c r="AA134" i="5"/>
  <c r="AB134" i="5"/>
  <c r="AD134" i="5"/>
  <c r="W135" i="5"/>
  <c r="X135" i="5"/>
  <c r="Y135" i="5"/>
  <c r="Z135" i="5"/>
  <c r="AA135" i="5"/>
  <c r="AB135" i="5"/>
  <c r="AD135" i="5"/>
  <c r="W136" i="5"/>
  <c r="X136" i="5"/>
  <c r="Y136" i="5"/>
  <c r="Z136" i="5"/>
  <c r="AA136" i="5"/>
  <c r="AB136" i="5"/>
  <c r="W139" i="5"/>
  <c r="X139" i="5"/>
  <c r="Y139" i="5"/>
  <c r="Z139" i="5"/>
  <c r="AA139" i="5"/>
  <c r="AB139" i="5"/>
  <c r="AD139" i="5"/>
  <c r="W143" i="5"/>
  <c r="X143" i="5"/>
  <c r="Y143" i="5"/>
  <c r="Z143" i="5"/>
  <c r="AA143" i="5"/>
  <c r="AB143" i="5"/>
  <c r="AD143" i="5"/>
  <c r="W128" i="5"/>
  <c r="X128" i="5"/>
  <c r="Y128" i="5"/>
  <c r="Z128" i="5"/>
  <c r="AA128" i="5"/>
  <c r="AB128" i="5"/>
  <c r="AD128" i="5"/>
  <c r="W109" i="5"/>
  <c r="X109" i="5"/>
  <c r="Y109" i="5"/>
  <c r="Z109" i="5"/>
  <c r="AA109" i="5"/>
  <c r="AB109" i="5"/>
  <c r="AD109" i="5"/>
  <c r="W121" i="5"/>
  <c r="X121" i="5"/>
  <c r="Y121" i="5"/>
  <c r="Z121" i="5"/>
  <c r="AA121" i="5"/>
  <c r="AB121" i="5"/>
  <c r="AD121" i="5"/>
  <c r="W13" i="5"/>
  <c r="X13" i="5"/>
  <c r="Y13" i="5"/>
  <c r="Z13" i="5"/>
  <c r="AA13" i="5"/>
  <c r="AB13" i="5"/>
  <c r="AD13" i="5"/>
  <c r="W119" i="5"/>
  <c r="X119" i="5"/>
  <c r="Y119" i="5"/>
  <c r="Z119" i="5"/>
  <c r="AA119" i="5"/>
  <c r="AB119" i="5"/>
  <c r="AD119" i="5"/>
  <c r="W20" i="5"/>
  <c r="X20" i="5"/>
  <c r="Y20" i="5"/>
  <c r="Z20" i="5"/>
  <c r="AA20" i="5"/>
  <c r="AB20" i="5"/>
  <c r="W31" i="5"/>
  <c r="X31" i="5"/>
  <c r="Y31" i="5"/>
  <c r="Z31" i="5"/>
  <c r="AA31" i="5"/>
  <c r="AB31" i="5"/>
  <c r="W71" i="5"/>
  <c r="X71" i="5"/>
  <c r="Y71" i="5"/>
  <c r="Z71" i="5"/>
  <c r="AA71" i="5"/>
  <c r="AB71" i="5"/>
  <c r="AD71" i="5"/>
  <c r="W85" i="5"/>
  <c r="X85" i="5"/>
  <c r="Y85" i="5"/>
  <c r="Z85" i="5"/>
  <c r="AA85" i="5"/>
  <c r="AB85" i="5"/>
  <c r="AD85" i="5"/>
  <c r="W15" i="5"/>
  <c r="X15" i="5"/>
  <c r="Y15" i="5"/>
  <c r="Z15" i="5"/>
  <c r="AA15" i="5"/>
  <c r="AB15" i="5"/>
  <c r="W77" i="5"/>
  <c r="X77" i="5"/>
  <c r="Y77" i="5"/>
  <c r="Z77" i="5"/>
  <c r="AA77" i="5"/>
  <c r="AB77" i="5"/>
  <c r="AD77" i="5"/>
  <c r="W38" i="5"/>
  <c r="X38" i="5"/>
  <c r="Y38" i="5"/>
  <c r="Z38" i="5"/>
  <c r="AA38" i="5"/>
  <c r="AB38" i="5"/>
  <c r="W105" i="5"/>
  <c r="X105" i="5"/>
  <c r="Y105" i="5"/>
  <c r="Z105" i="5"/>
  <c r="AA105" i="5"/>
  <c r="AB105" i="5"/>
  <c r="AD105" i="5"/>
  <c r="W74" i="5"/>
  <c r="X74" i="5"/>
  <c r="Y74" i="5"/>
  <c r="Z74" i="5"/>
  <c r="AA74" i="5"/>
  <c r="AB74" i="5"/>
  <c r="AD74" i="5"/>
  <c r="W113" i="5"/>
  <c r="X113" i="5"/>
  <c r="Y113" i="5"/>
  <c r="Z113" i="5"/>
  <c r="AA113" i="5"/>
  <c r="AB113" i="5"/>
  <c r="AD113" i="5"/>
  <c r="W37" i="5"/>
  <c r="X37" i="5"/>
  <c r="Y37" i="5"/>
  <c r="Z37" i="5"/>
  <c r="AA37" i="5"/>
  <c r="AB37" i="5"/>
  <c r="W99" i="5"/>
  <c r="X99" i="5"/>
  <c r="Y99" i="5"/>
  <c r="Z99" i="5"/>
  <c r="AA99" i="5"/>
  <c r="AB99" i="5"/>
  <c r="W114" i="5"/>
  <c r="X114" i="5"/>
  <c r="Y114" i="5"/>
  <c r="Z114" i="5"/>
  <c r="AA114" i="5"/>
  <c r="AB114" i="5"/>
  <c r="AD114" i="5"/>
  <c r="W137" i="5"/>
  <c r="X137" i="5"/>
  <c r="Y137" i="5"/>
  <c r="Z137" i="5"/>
  <c r="AA137" i="5"/>
  <c r="AB137" i="5"/>
  <c r="W138" i="5"/>
  <c r="X138" i="5"/>
  <c r="Y138" i="5"/>
  <c r="Z138" i="5"/>
  <c r="AA138" i="5"/>
  <c r="AB138" i="5"/>
  <c r="AD138" i="5"/>
  <c r="W94" i="5"/>
  <c r="X94" i="5"/>
  <c r="Y94" i="5"/>
  <c r="Z94" i="5"/>
  <c r="AA94" i="5"/>
  <c r="AB94" i="5"/>
  <c r="W140" i="5"/>
  <c r="X140" i="5"/>
  <c r="Y140" i="5"/>
  <c r="Z140" i="5"/>
  <c r="AA140" i="5"/>
  <c r="AB140" i="5"/>
  <c r="AD140" i="5"/>
  <c r="W112" i="5"/>
  <c r="X112" i="5"/>
  <c r="Y112" i="5"/>
  <c r="Z112" i="5"/>
  <c r="AA112" i="5"/>
  <c r="AB112" i="5"/>
  <c r="W66" i="5"/>
  <c r="X66" i="5"/>
  <c r="Y66" i="5"/>
  <c r="Z66" i="5"/>
  <c r="AA66" i="5"/>
  <c r="AB66" i="5"/>
  <c r="AD66" i="5"/>
  <c r="W89" i="5"/>
  <c r="X89" i="5"/>
  <c r="Y89" i="5"/>
  <c r="Z89" i="5"/>
  <c r="AA89" i="5"/>
  <c r="AB89" i="5"/>
  <c r="W8" i="5"/>
  <c r="X8" i="5"/>
  <c r="Y8" i="5"/>
  <c r="Z8" i="5"/>
  <c r="AA8" i="5"/>
  <c r="AB8" i="5"/>
  <c r="AD8" i="5"/>
  <c r="W107" i="5"/>
  <c r="X107" i="5"/>
  <c r="Y107" i="5"/>
  <c r="Z107" i="5"/>
  <c r="AA107" i="5"/>
  <c r="AB107" i="5"/>
  <c r="AD107" i="5"/>
  <c r="W40" i="5"/>
  <c r="X40" i="5"/>
  <c r="Y40" i="5"/>
  <c r="Z40" i="5"/>
  <c r="AA40" i="5"/>
  <c r="AB40" i="5"/>
  <c r="AD40" i="5"/>
  <c r="W78" i="5"/>
  <c r="X78" i="5"/>
  <c r="Y78" i="5"/>
  <c r="Z78" i="5"/>
  <c r="AA78" i="5"/>
  <c r="AB78" i="5"/>
  <c r="W125" i="5"/>
  <c r="X125" i="5"/>
  <c r="Y125" i="5"/>
  <c r="Z125" i="5"/>
  <c r="AA125" i="5"/>
  <c r="AB125" i="5"/>
  <c r="W101" i="5"/>
  <c r="X101" i="5"/>
  <c r="Y101" i="5"/>
  <c r="Z101" i="5"/>
  <c r="AA101" i="5"/>
  <c r="AB101" i="5"/>
  <c r="AD101" i="5"/>
  <c r="W39" i="5"/>
  <c r="X39" i="5"/>
  <c r="Y39" i="5"/>
  <c r="Z39" i="5"/>
  <c r="AA39" i="5"/>
  <c r="AB39" i="5"/>
  <c r="AD39" i="5"/>
  <c r="W28" i="5"/>
  <c r="X28" i="5"/>
  <c r="Y28" i="5"/>
  <c r="Z28" i="5"/>
  <c r="AA28" i="5"/>
  <c r="AB28" i="5"/>
  <c r="AD28" i="5"/>
  <c r="W72" i="5"/>
  <c r="X72" i="5"/>
  <c r="Y72" i="5"/>
  <c r="Z72" i="5"/>
  <c r="AA72" i="5"/>
  <c r="AB72" i="5"/>
  <c r="AD72" i="5"/>
  <c r="W126" i="5"/>
  <c r="X126" i="5"/>
  <c r="Y126" i="5"/>
  <c r="Z126" i="5"/>
  <c r="AA126" i="5"/>
  <c r="AB126" i="5"/>
  <c r="W65" i="5"/>
  <c r="X65" i="5"/>
  <c r="Y65" i="5"/>
  <c r="Z65" i="5"/>
  <c r="AA65" i="5"/>
  <c r="AB65" i="5"/>
  <c r="AD65" i="5"/>
  <c r="W95" i="5"/>
  <c r="X95" i="5"/>
  <c r="Y95" i="5"/>
  <c r="Z95" i="5"/>
  <c r="AA95" i="5"/>
  <c r="AB95" i="5"/>
  <c r="AD95" i="5"/>
  <c r="W83" i="5"/>
  <c r="X83" i="5"/>
  <c r="Y83" i="5"/>
  <c r="Z83" i="5"/>
  <c r="AA83" i="5"/>
  <c r="AB83" i="5"/>
  <c r="AD83" i="5"/>
  <c r="W81" i="5"/>
  <c r="X81" i="5"/>
  <c r="Y81" i="5"/>
  <c r="Z81" i="5"/>
  <c r="AA81" i="5"/>
  <c r="AB81" i="5"/>
  <c r="AD81" i="5"/>
  <c r="W23" i="5"/>
  <c r="X23" i="5"/>
  <c r="Y23" i="5"/>
  <c r="Z23" i="5"/>
  <c r="AA23" i="5"/>
  <c r="AB23" i="5"/>
  <c r="AD23" i="5"/>
  <c r="W123" i="5"/>
  <c r="X123" i="5"/>
  <c r="Y123" i="5"/>
  <c r="Z123" i="5"/>
  <c r="AA123" i="5"/>
  <c r="AB123" i="5"/>
  <c r="AD123" i="5"/>
  <c r="W142" i="5"/>
  <c r="X142" i="5"/>
  <c r="Y142" i="5"/>
  <c r="Z142" i="5"/>
  <c r="AA142" i="5"/>
  <c r="AB142" i="5"/>
  <c r="AD142" i="5"/>
  <c r="W46" i="5"/>
  <c r="X46" i="5"/>
  <c r="Y46" i="5"/>
  <c r="Z46" i="5"/>
  <c r="AA46" i="5"/>
  <c r="AB46" i="5"/>
  <c r="AD46" i="5"/>
  <c r="W141" i="5"/>
  <c r="X141" i="5"/>
  <c r="Y141" i="5"/>
  <c r="Z141" i="5"/>
  <c r="AA141" i="5"/>
  <c r="AB141" i="5"/>
  <c r="W122" i="5"/>
  <c r="X122" i="5"/>
  <c r="Y122" i="5"/>
  <c r="Z122" i="5"/>
  <c r="AA122" i="5"/>
  <c r="AB122" i="5"/>
  <c r="AD122" i="5"/>
  <c r="W116" i="5"/>
  <c r="X116" i="5"/>
  <c r="Y116" i="5"/>
  <c r="Z116" i="5"/>
  <c r="AA116" i="5"/>
  <c r="AB116" i="5"/>
  <c r="AD116" i="5"/>
  <c r="W115" i="5"/>
  <c r="X115" i="5"/>
  <c r="Y115" i="5"/>
  <c r="Z115" i="5"/>
  <c r="AA115" i="5"/>
  <c r="AB115" i="5"/>
  <c r="AD115" i="5"/>
  <c r="W45" i="5"/>
  <c r="X45" i="5"/>
  <c r="Y45" i="5"/>
  <c r="Z45" i="5"/>
  <c r="AA45" i="5"/>
  <c r="AB45" i="5"/>
  <c r="W127" i="5"/>
  <c r="X127" i="5"/>
  <c r="Y127" i="5"/>
  <c r="Z127" i="5"/>
  <c r="AA127" i="5"/>
  <c r="AB127" i="5"/>
  <c r="W50" i="5"/>
  <c r="X50" i="5"/>
  <c r="Y50" i="5"/>
  <c r="Z50" i="5"/>
  <c r="AA50" i="5"/>
  <c r="AB50" i="5"/>
  <c r="AD50" i="5"/>
  <c r="W75" i="5"/>
  <c r="X75" i="5"/>
  <c r="Y75" i="5"/>
  <c r="Z75" i="5"/>
  <c r="AA75" i="5"/>
  <c r="AB75" i="5"/>
  <c r="AD75" i="5"/>
  <c r="W144" i="5"/>
  <c r="X144" i="5"/>
  <c r="Y144" i="5"/>
  <c r="Z144" i="5"/>
  <c r="AA144" i="5"/>
  <c r="AB144" i="5"/>
  <c r="AD144" i="5"/>
  <c r="W145" i="5"/>
  <c r="X145" i="5"/>
  <c r="Y145" i="5"/>
  <c r="Z145" i="5"/>
  <c r="AA145" i="5"/>
  <c r="AB145" i="5"/>
  <c r="AD145" i="5"/>
  <c r="W146" i="5"/>
  <c r="X146" i="5"/>
  <c r="Y146" i="5"/>
  <c r="Z146" i="5"/>
  <c r="AA146" i="5"/>
  <c r="AB146" i="5"/>
  <c r="AD146" i="5"/>
  <c r="W147" i="5"/>
  <c r="X147" i="5"/>
  <c r="Y147" i="5"/>
  <c r="Z147" i="5"/>
  <c r="AA147" i="5"/>
  <c r="AB147" i="5"/>
  <c r="AD147" i="5"/>
  <c r="W148" i="5"/>
  <c r="X148" i="5"/>
  <c r="Y148" i="5"/>
  <c r="Z148" i="5"/>
  <c r="AA148" i="5"/>
  <c r="AB148" i="5"/>
  <c r="AD148" i="5"/>
  <c r="W149" i="5"/>
  <c r="X149" i="5"/>
  <c r="Y149" i="5"/>
  <c r="Z149" i="5"/>
  <c r="AA149" i="5"/>
  <c r="AB149" i="5"/>
  <c r="AD149" i="5"/>
  <c r="W150" i="5"/>
  <c r="X150" i="5"/>
  <c r="Y150" i="5"/>
  <c r="Z150" i="5"/>
  <c r="AA150" i="5"/>
  <c r="AB150" i="5"/>
  <c r="AD150" i="5"/>
  <c r="W151" i="5"/>
  <c r="X151" i="5"/>
  <c r="Y151" i="5"/>
  <c r="Z151" i="5"/>
  <c r="AA151" i="5"/>
  <c r="AB151" i="5"/>
  <c r="AD151" i="5"/>
  <c r="W152" i="5"/>
  <c r="X152" i="5"/>
  <c r="Y152" i="5"/>
  <c r="Z152" i="5"/>
  <c r="AA152" i="5"/>
  <c r="AB152" i="5"/>
  <c r="AD152" i="5"/>
  <c r="W153" i="5"/>
  <c r="X153" i="5"/>
  <c r="Y153" i="5"/>
  <c r="Z153" i="5"/>
  <c r="AA153" i="5"/>
  <c r="AB153" i="5"/>
  <c r="AD153" i="5"/>
  <c r="W154" i="5"/>
  <c r="X154" i="5"/>
  <c r="Y154" i="5"/>
  <c r="Z154" i="5"/>
  <c r="AA154" i="5"/>
  <c r="AB154" i="5"/>
  <c r="AD154" i="5"/>
  <c r="W155" i="5"/>
  <c r="X155" i="5"/>
  <c r="Y155" i="5"/>
  <c r="Z155" i="5"/>
  <c r="AA155" i="5"/>
  <c r="AB155" i="5"/>
  <c r="AD155" i="5"/>
  <c r="W156" i="5"/>
  <c r="X156" i="5"/>
  <c r="Y156" i="5"/>
  <c r="Z156" i="5"/>
  <c r="AA156" i="5"/>
  <c r="AB156" i="5"/>
  <c r="AD156" i="5"/>
  <c r="W157" i="5"/>
  <c r="X157" i="5"/>
  <c r="Y157" i="5"/>
  <c r="Z157" i="5"/>
  <c r="AA157" i="5"/>
  <c r="AB157" i="5"/>
  <c r="AD157" i="5"/>
  <c r="W158" i="5"/>
  <c r="X158" i="5"/>
  <c r="Y158" i="5"/>
  <c r="Z158" i="5"/>
  <c r="AA158" i="5"/>
  <c r="AB158" i="5"/>
  <c r="AD158" i="5"/>
  <c r="W159" i="5"/>
  <c r="X159" i="5"/>
  <c r="Y159" i="5"/>
  <c r="Z159" i="5"/>
  <c r="AA159" i="5"/>
  <c r="AB159" i="5"/>
  <c r="AD159" i="5"/>
  <c r="W160" i="5"/>
  <c r="X160" i="5"/>
  <c r="Y160" i="5"/>
  <c r="Z160" i="5"/>
  <c r="AA160" i="5"/>
  <c r="AB160" i="5"/>
  <c r="AD160" i="5"/>
  <c r="W161" i="5"/>
  <c r="X161" i="5"/>
  <c r="Y161" i="5"/>
  <c r="Z161" i="5"/>
  <c r="AA161" i="5"/>
  <c r="AB161" i="5"/>
  <c r="AD161" i="5"/>
  <c r="W162" i="5"/>
  <c r="X162" i="5"/>
  <c r="Y162" i="5"/>
  <c r="Z162" i="5"/>
  <c r="AA162" i="5"/>
  <c r="AB162" i="5"/>
  <c r="AD162" i="5"/>
  <c r="W163" i="5"/>
  <c r="X163" i="5"/>
  <c r="Y163" i="5"/>
  <c r="Z163" i="5"/>
  <c r="AA163" i="5"/>
  <c r="AB163" i="5"/>
  <c r="AD163" i="5"/>
  <c r="W164" i="5"/>
  <c r="X164" i="5"/>
  <c r="Y164" i="5"/>
  <c r="Z164" i="5"/>
  <c r="AA164" i="5"/>
  <c r="AB164" i="5"/>
  <c r="AD164" i="5"/>
  <c r="W165" i="5"/>
  <c r="X165" i="5"/>
  <c r="Y165" i="5"/>
  <c r="Z165" i="5"/>
  <c r="AA165" i="5"/>
  <c r="AB165" i="5"/>
  <c r="AD165" i="5"/>
  <c r="W166" i="5"/>
  <c r="X166" i="5"/>
  <c r="Y166" i="5"/>
  <c r="Z166" i="5"/>
  <c r="AA166" i="5"/>
  <c r="AB166" i="5"/>
  <c r="AD166" i="5"/>
  <c r="W167" i="5"/>
  <c r="X167" i="5"/>
  <c r="Y167" i="5"/>
  <c r="Z167" i="5"/>
  <c r="AA167" i="5"/>
  <c r="AB167" i="5"/>
  <c r="AD167" i="5"/>
  <c r="W168" i="5"/>
  <c r="X168" i="5"/>
  <c r="Y168" i="5"/>
  <c r="Z168" i="5"/>
  <c r="AA168" i="5"/>
  <c r="AB168" i="5"/>
  <c r="AD168" i="5"/>
  <c r="W169" i="5"/>
  <c r="X169" i="5"/>
  <c r="Y169" i="5"/>
  <c r="Z169" i="5"/>
  <c r="AA169" i="5"/>
  <c r="AB169" i="5"/>
  <c r="AD169" i="5"/>
  <c r="W170" i="5"/>
  <c r="X170" i="5"/>
  <c r="Y170" i="5"/>
  <c r="Z170" i="5"/>
  <c r="AA170" i="5"/>
  <c r="AB170" i="5"/>
  <c r="AD170" i="5"/>
  <c r="W171" i="5"/>
  <c r="X171" i="5"/>
  <c r="Y171" i="5"/>
  <c r="Z171" i="5"/>
  <c r="AA171" i="5"/>
  <c r="AB171" i="5"/>
  <c r="AD171" i="5"/>
  <c r="W172" i="5"/>
  <c r="X172" i="5"/>
  <c r="Y172" i="5"/>
  <c r="Z172" i="5"/>
  <c r="AA172" i="5"/>
  <c r="AB172" i="5"/>
  <c r="AD172" i="5"/>
  <c r="W173" i="5"/>
  <c r="X173" i="5"/>
  <c r="Y173" i="5"/>
  <c r="Z173" i="5"/>
  <c r="AA173" i="5"/>
  <c r="AB173" i="5"/>
  <c r="AD173" i="5"/>
  <c r="W174" i="5"/>
  <c r="X174" i="5"/>
  <c r="Y174" i="5"/>
  <c r="Z174" i="5"/>
  <c r="AA174" i="5"/>
  <c r="AB174" i="5"/>
  <c r="AD174" i="5"/>
  <c r="W175" i="5"/>
  <c r="X175" i="5"/>
  <c r="Y175" i="5"/>
  <c r="Z175" i="5"/>
  <c r="AA175" i="5"/>
  <c r="AB175" i="5"/>
  <c r="AD175" i="5"/>
  <c r="W176" i="5"/>
  <c r="X176" i="5"/>
  <c r="Y176" i="5"/>
  <c r="Z176" i="5"/>
  <c r="AA176" i="5"/>
  <c r="AB176" i="5"/>
  <c r="AD176" i="5"/>
  <c r="W177" i="5"/>
  <c r="X177" i="5"/>
  <c r="Y177" i="5"/>
  <c r="Z177" i="5"/>
  <c r="AA177" i="5"/>
  <c r="AB177" i="5"/>
  <c r="AD177" i="5"/>
  <c r="W178" i="5"/>
  <c r="X178" i="5"/>
  <c r="Y178" i="5"/>
  <c r="Z178" i="5"/>
  <c r="AA178" i="5"/>
  <c r="AB178" i="5"/>
  <c r="AD178" i="5"/>
  <c r="W179" i="5"/>
  <c r="X179" i="5"/>
  <c r="Y179" i="5"/>
  <c r="Z179" i="5"/>
  <c r="AA179" i="5"/>
  <c r="AB179" i="5"/>
  <c r="AD179" i="5"/>
  <c r="W180" i="5"/>
  <c r="X180" i="5"/>
  <c r="Y180" i="5"/>
  <c r="Z180" i="5"/>
  <c r="AA180" i="5"/>
  <c r="AB180" i="5"/>
  <c r="AD180" i="5"/>
  <c r="W181" i="5"/>
  <c r="X181" i="5"/>
  <c r="Y181" i="5"/>
  <c r="Z181" i="5"/>
  <c r="AA181" i="5"/>
  <c r="AB181" i="5"/>
  <c r="AD181" i="5"/>
  <c r="W182" i="5"/>
  <c r="X182" i="5"/>
  <c r="Y182" i="5"/>
  <c r="Z182" i="5"/>
  <c r="AA182" i="5"/>
  <c r="AB182" i="5"/>
  <c r="AD182" i="5"/>
  <c r="W183" i="5"/>
  <c r="X183" i="5"/>
  <c r="Y183" i="5"/>
  <c r="Z183" i="5"/>
  <c r="AA183" i="5"/>
  <c r="AB183" i="5"/>
  <c r="AD183" i="5"/>
  <c r="W184" i="5"/>
  <c r="X184" i="5"/>
  <c r="Y184" i="5"/>
  <c r="Z184" i="5"/>
  <c r="AA184" i="5"/>
  <c r="AB184" i="5"/>
  <c r="AD184" i="5"/>
  <c r="W185" i="5"/>
  <c r="X185" i="5"/>
  <c r="Y185" i="5"/>
  <c r="Z185" i="5"/>
  <c r="AA185" i="5"/>
  <c r="AB185" i="5"/>
  <c r="AD185" i="5"/>
  <c r="W186" i="5"/>
  <c r="X186" i="5"/>
  <c r="Y186" i="5"/>
  <c r="Z186" i="5"/>
  <c r="AA186" i="5"/>
  <c r="AB186" i="5"/>
  <c r="AD186" i="5"/>
  <c r="W187" i="5"/>
  <c r="X187" i="5"/>
  <c r="Y187" i="5"/>
  <c r="Z187" i="5"/>
  <c r="AA187" i="5"/>
  <c r="AB187" i="5"/>
  <c r="AD187" i="5"/>
  <c r="W188" i="5"/>
  <c r="X188" i="5"/>
  <c r="Y188" i="5"/>
  <c r="Z188" i="5"/>
  <c r="AA188" i="5"/>
  <c r="AB188" i="5"/>
  <c r="AD188" i="5"/>
  <c r="W189" i="5"/>
  <c r="X189" i="5"/>
  <c r="Y189" i="5"/>
  <c r="Z189" i="5"/>
  <c r="AA189" i="5"/>
  <c r="AB189" i="5"/>
  <c r="AD189" i="5"/>
  <c r="W190" i="5"/>
  <c r="X190" i="5"/>
  <c r="Y190" i="5"/>
  <c r="Z190" i="5"/>
  <c r="AA190" i="5"/>
  <c r="AB190" i="5"/>
  <c r="AD190" i="5"/>
  <c r="W191" i="5"/>
  <c r="X191" i="5"/>
  <c r="Y191" i="5"/>
  <c r="Z191" i="5"/>
  <c r="AA191" i="5"/>
  <c r="AB191" i="5"/>
  <c r="AD191" i="5"/>
  <c r="W192" i="5"/>
  <c r="X192" i="5"/>
  <c r="Y192" i="5"/>
  <c r="Z192" i="5"/>
  <c r="AA192" i="5"/>
  <c r="AB192" i="5"/>
  <c r="AD192" i="5"/>
  <c r="W193" i="5"/>
  <c r="X193" i="5"/>
  <c r="Y193" i="5"/>
  <c r="Z193" i="5"/>
  <c r="AA193" i="5"/>
  <c r="AB193" i="5"/>
  <c r="AD193" i="5"/>
  <c r="W194" i="5"/>
  <c r="X194" i="5"/>
  <c r="Y194" i="5"/>
  <c r="Z194" i="5"/>
  <c r="AA194" i="5"/>
  <c r="AB194" i="5"/>
  <c r="AD194" i="5"/>
  <c r="W195" i="5"/>
  <c r="X195" i="5"/>
  <c r="Y195" i="5"/>
  <c r="Z195" i="5"/>
  <c r="AA195" i="5"/>
  <c r="AB195" i="5"/>
  <c r="AD195" i="5"/>
  <c r="W196" i="5"/>
  <c r="X196" i="5"/>
  <c r="Y196" i="5"/>
  <c r="Z196" i="5"/>
  <c r="AA196" i="5"/>
  <c r="AB196" i="5"/>
  <c r="AD196" i="5"/>
  <c r="W197" i="5"/>
  <c r="X197" i="5"/>
  <c r="Y197" i="5"/>
  <c r="Z197" i="5"/>
  <c r="AA197" i="5"/>
  <c r="AB197" i="5"/>
  <c r="AD197" i="5"/>
  <c r="W198" i="5"/>
  <c r="X198" i="5"/>
  <c r="Y198" i="5"/>
  <c r="Z198" i="5"/>
  <c r="AA198" i="5"/>
  <c r="AB198" i="5"/>
  <c r="AD198" i="5"/>
  <c r="W199" i="5"/>
  <c r="X199" i="5"/>
  <c r="Y199" i="5"/>
  <c r="Z199" i="5"/>
  <c r="AA199" i="5"/>
  <c r="AB199" i="5"/>
  <c r="AD199" i="5"/>
  <c r="W200" i="5"/>
  <c r="X200" i="5"/>
  <c r="Y200" i="5"/>
  <c r="Z200" i="5"/>
  <c r="AA200" i="5"/>
  <c r="AB200" i="5"/>
  <c r="AD200" i="5"/>
  <c r="W201" i="5"/>
  <c r="X201" i="5"/>
  <c r="Y201" i="5"/>
  <c r="Z201" i="5"/>
  <c r="AA201" i="5"/>
  <c r="AB201" i="5"/>
  <c r="AD201" i="5"/>
  <c r="W202" i="5"/>
  <c r="X202" i="5"/>
  <c r="Y202" i="5"/>
  <c r="Z202" i="5"/>
  <c r="AA202" i="5"/>
  <c r="AB202" i="5"/>
  <c r="AD202" i="5"/>
  <c r="W203" i="5"/>
  <c r="X203" i="5"/>
  <c r="Y203" i="5"/>
  <c r="Z203" i="5"/>
  <c r="AA203" i="5"/>
  <c r="AB203" i="5"/>
  <c r="AD203" i="5"/>
  <c r="W204" i="5"/>
  <c r="X204" i="5"/>
  <c r="Y204" i="5"/>
  <c r="Z204" i="5"/>
  <c r="AA204" i="5"/>
  <c r="AB204" i="5"/>
  <c r="AD204" i="5"/>
  <c r="W205" i="5"/>
  <c r="X205" i="5"/>
  <c r="Y205" i="5"/>
  <c r="Z205" i="5"/>
  <c r="AA205" i="5"/>
  <c r="AB205" i="5"/>
  <c r="AD205" i="5"/>
  <c r="W206" i="5"/>
  <c r="X206" i="5"/>
  <c r="Y206" i="5"/>
  <c r="Z206" i="5"/>
  <c r="AA206" i="5"/>
  <c r="AB206" i="5"/>
  <c r="AD206" i="5"/>
  <c r="W207" i="5"/>
  <c r="X207" i="5"/>
  <c r="Y207" i="5"/>
  <c r="Z207" i="5"/>
  <c r="AA207" i="5"/>
  <c r="AB207" i="5"/>
  <c r="AD207" i="5"/>
  <c r="W208" i="5"/>
  <c r="X208" i="5"/>
  <c r="Y208" i="5"/>
  <c r="Z208" i="5"/>
  <c r="AA208" i="5"/>
  <c r="AB208" i="5"/>
  <c r="AD208" i="5"/>
  <c r="W209" i="5"/>
  <c r="X209" i="5"/>
  <c r="Y209" i="5"/>
  <c r="Z209" i="5"/>
  <c r="AA209" i="5"/>
  <c r="AB209" i="5"/>
  <c r="AD209" i="5"/>
  <c r="W210" i="5"/>
  <c r="X210" i="5"/>
  <c r="Y210" i="5"/>
  <c r="Z210" i="5"/>
  <c r="AA210" i="5"/>
  <c r="AB210" i="5"/>
  <c r="AD210" i="5"/>
  <c r="W211" i="5"/>
  <c r="X211" i="5"/>
  <c r="Y211" i="5"/>
  <c r="Z211" i="5"/>
  <c r="AA211" i="5"/>
  <c r="AB211" i="5"/>
  <c r="AD211" i="5"/>
  <c r="W212" i="5"/>
  <c r="X212" i="5"/>
  <c r="Y212" i="5"/>
  <c r="Z212" i="5"/>
  <c r="AA212" i="5"/>
  <c r="AB212" i="5"/>
  <c r="AD212" i="5"/>
  <c r="W213" i="5"/>
  <c r="X213" i="5"/>
  <c r="Y213" i="5"/>
  <c r="Z213" i="5"/>
  <c r="AA213" i="5"/>
  <c r="AB213" i="5"/>
  <c r="AD213" i="5"/>
  <c r="W214" i="5"/>
  <c r="X214" i="5"/>
  <c r="Y214" i="5"/>
  <c r="Z214" i="5"/>
  <c r="AA214" i="5"/>
  <c r="AB214" i="5"/>
  <c r="AD214" i="5"/>
  <c r="W215" i="5"/>
  <c r="X215" i="5"/>
  <c r="Y215" i="5"/>
  <c r="Z215" i="5"/>
  <c r="AA215" i="5"/>
  <c r="AB215" i="5"/>
  <c r="AD215" i="5"/>
  <c r="W216" i="5"/>
  <c r="X216" i="5"/>
  <c r="Y216" i="5"/>
  <c r="Z216" i="5"/>
  <c r="AA216" i="5"/>
  <c r="AB216" i="5"/>
  <c r="AD216" i="5"/>
  <c r="W217" i="5"/>
  <c r="X217" i="5"/>
  <c r="Y217" i="5"/>
  <c r="Z217" i="5"/>
  <c r="AA217" i="5"/>
  <c r="AB217" i="5"/>
  <c r="AD217" i="5"/>
  <c r="W218" i="5"/>
  <c r="X218" i="5"/>
  <c r="Y218" i="5"/>
  <c r="Z218" i="5"/>
  <c r="AA218" i="5"/>
  <c r="AB218" i="5"/>
  <c r="AD218" i="5"/>
  <c r="W219" i="5"/>
  <c r="X219" i="5"/>
  <c r="Y219" i="5"/>
  <c r="Z219" i="5"/>
  <c r="AA219" i="5"/>
  <c r="AB219" i="5"/>
  <c r="AD219" i="5"/>
  <c r="W220" i="5"/>
  <c r="X220" i="5"/>
  <c r="Y220" i="5"/>
  <c r="Z220" i="5"/>
  <c r="AA220" i="5"/>
  <c r="AB220" i="5"/>
  <c r="AD220" i="5"/>
  <c r="E134" i="5"/>
  <c r="D43" i="5"/>
  <c r="E43" i="5"/>
  <c r="D62" i="5"/>
  <c r="E62" i="5"/>
  <c r="D92" i="5"/>
  <c r="E92" i="5"/>
  <c r="D59" i="5"/>
  <c r="E59" i="5"/>
  <c r="D68" i="5"/>
  <c r="E68" i="5"/>
  <c r="D22" i="5"/>
  <c r="E22" i="5"/>
  <c r="D35" i="5"/>
  <c r="E35" i="5"/>
  <c r="H2" i="5"/>
  <c r="H58" i="5"/>
  <c r="H33" i="5"/>
  <c r="H54" i="5"/>
  <c r="H30" i="5"/>
  <c r="H110" i="5"/>
  <c r="H27" i="5"/>
  <c r="AD10" i="5"/>
  <c r="AD98" i="5"/>
  <c r="AD3" i="5"/>
  <c r="AD27" i="5"/>
  <c r="AD69" i="5"/>
  <c r="AD59" i="5"/>
  <c r="AD44" i="5"/>
  <c r="AD60" i="5"/>
  <c r="AD55" i="5"/>
  <c r="AD43" i="5"/>
  <c r="AD34" i="5"/>
  <c r="AD12" i="5"/>
  <c r="AD67" i="5"/>
  <c r="AD90" i="5"/>
  <c r="AD130" i="5"/>
  <c r="AD104" i="5"/>
  <c r="AD108" i="5"/>
  <c r="AD124" i="5"/>
  <c r="AD102" i="5"/>
  <c r="AD97" i="5"/>
  <c r="AD131" i="5"/>
  <c r="AD133" i="5"/>
  <c r="AD47" i="5"/>
  <c r="AD61" i="5"/>
  <c r="AD120" i="5"/>
  <c r="AD11" i="5"/>
  <c r="AD33" i="5"/>
  <c r="AD14" i="5"/>
  <c r="AD68" i="5"/>
  <c r="AD48" i="5"/>
  <c r="AD36" i="5"/>
  <c r="AD21" i="5"/>
  <c r="AD54" i="5"/>
  <c r="AD92" i="5"/>
  <c r="D102" i="5"/>
  <c r="E102" i="5"/>
  <c r="D3" i="5"/>
  <c r="E3" i="5"/>
  <c r="D29" i="5"/>
  <c r="E29" i="5"/>
  <c r="D70" i="5"/>
  <c r="E70" i="5"/>
  <c r="D60" i="5"/>
  <c r="E60" i="5"/>
  <c r="D4" i="5"/>
  <c r="E4" i="5"/>
  <c r="D47" i="5"/>
  <c r="E47" i="5"/>
  <c r="D61" i="5"/>
  <c r="E61" i="5"/>
  <c r="D24" i="5"/>
  <c r="E24" i="5"/>
  <c r="D26" i="5"/>
  <c r="E26" i="5"/>
  <c r="D7" i="5"/>
  <c r="E7" i="5"/>
  <c r="D56" i="5"/>
  <c r="E56" i="5"/>
  <c r="D44" i="5"/>
  <c r="E44" i="5"/>
  <c r="D32" i="5"/>
  <c r="E32" i="5"/>
  <c r="D14" i="5"/>
  <c r="E14" i="5"/>
  <c r="D90" i="5"/>
  <c r="E90" i="5"/>
  <c r="D134" i="5"/>
  <c r="D108" i="5"/>
  <c r="E108" i="5"/>
  <c r="D19" i="5"/>
  <c r="E19" i="5"/>
  <c r="D111" i="5"/>
  <c r="E111" i="5"/>
  <c r="D25" i="5"/>
  <c r="E25" i="5"/>
  <c r="D118" i="5"/>
  <c r="E118" i="5"/>
  <c r="D130" i="5"/>
  <c r="E130" i="5"/>
  <c r="D104" i="5"/>
  <c r="E104" i="5"/>
  <c r="D100" i="5"/>
  <c r="E100" i="5"/>
  <c r="D135" i="5"/>
  <c r="E135" i="5"/>
  <c r="D103" i="5"/>
  <c r="E103" i="5"/>
  <c r="D143" i="5"/>
  <c r="E143" i="5"/>
  <c r="D42" i="5"/>
  <c r="E42" i="5"/>
  <c r="D48" i="5"/>
  <c r="E48" i="5"/>
  <c r="D132" i="5"/>
  <c r="E132" i="5"/>
  <c r="D82" i="5"/>
  <c r="E82" i="5"/>
  <c r="D129" i="5"/>
  <c r="E129" i="5"/>
  <c r="D12" i="5"/>
  <c r="E12" i="5"/>
  <c r="D52" i="5"/>
  <c r="E52" i="5"/>
  <c r="D34" i="5"/>
  <c r="E34" i="5"/>
  <c r="D63" i="5"/>
  <c r="E63" i="5"/>
  <c r="D57" i="5"/>
  <c r="E57" i="5"/>
  <c r="D16" i="5"/>
  <c r="E16" i="5"/>
  <c r="D120" i="5"/>
  <c r="E120" i="5"/>
  <c r="D5" i="5"/>
  <c r="E5" i="5"/>
  <c r="D10" i="5"/>
  <c r="E10" i="5"/>
  <c r="D49" i="5"/>
  <c r="E49" i="5"/>
  <c r="D124" i="5"/>
  <c r="E124" i="5"/>
  <c r="D51" i="5"/>
  <c r="E51" i="5"/>
  <c r="D136" i="5"/>
  <c r="E136" i="5"/>
  <c r="D41" i="5"/>
  <c r="E41" i="5"/>
  <c r="D86" i="5"/>
  <c r="E86" i="5"/>
  <c r="D106" i="5"/>
  <c r="E106" i="5"/>
  <c r="D21" i="5"/>
  <c r="E21" i="5"/>
  <c r="D53" i="5"/>
  <c r="E53" i="5"/>
  <c r="D87" i="5"/>
  <c r="E87" i="5"/>
  <c r="D97" i="5"/>
  <c r="E97" i="5"/>
  <c r="D91" i="5"/>
  <c r="E91" i="5"/>
  <c r="D55" i="5"/>
  <c r="E55" i="5"/>
  <c r="D96" i="5"/>
  <c r="E96" i="5"/>
  <c r="D117" i="5"/>
  <c r="E117" i="5"/>
  <c r="D2" i="5"/>
  <c r="E2" i="5"/>
  <c r="D58" i="5"/>
  <c r="E58" i="5"/>
  <c r="D33" i="5"/>
  <c r="E33" i="5"/>
  <c r="D54" i="5"/>
  <c r="E54" i="5"/>
  <c r="D30" i="5"/>
  <c r="E30" i="5"/>
  <c r="D110" i="5"/>
  <c r="E110" i="5"/>
  <c r="D27" i="5"/>
  <c r="E27" i="5"/>
  <c r="D88" i="5"/>
  <c r="E88" i="5"/>
  <c r="D69" i="5"/>
  <c r="E69" i="5"/>
  <c r="D67" i="5"/>
  <c r="E67" i="5"/>
  <c r="D76" i="5"/>
  <c r="E76" i="5"/>
  <c r="D84" i="5"/>
  <c r="E84" i="5"/>
  <c r="D98" i="5"/>
  <c r="E98" i="5"/>
  <c r="D93" i="5"/>
  <c r="E93" i="5"/>
  <c r="D79" i="5"/>
  <c r="E79" i="5"/>
  <c r="D73" i="5"/>
  <c r="E73" i="5"/>
  <c r="D64" i="5"/>
  <c r="E64" i="5"/>
  <c r="D9" i="5"/>
  <c r="E9" i="5"/>
  <c r="D36" i="5"/>
  <c r="E36" i="5"/>
  <c r="D18" i="5"/>
  <c r="E18" i="5"/>
  <c r="D17" i="5"/>
  <c r="E17" i="5"/>
  <c r="D128" i="5"/>
  <c r="E128" i="5"/>
  <c r="D109" i="5"/>
  <c r="E109" i="5"/>
  <c r="D121" i="5"/>
  <c r="E121" i="5"/>
  <c r="D13" i="5"/>
  <c r="E13" i="5"/>
  <c r="D119" i="5"/>
  <c r="E119" i="5"/>
  <c r="D20" i="5"/>
  <c r="E20" i="5"/>
  <c r="D31" i="5"/>
  <c r="E31" i="5"/>
  <c r="D71" i="5"/>
  <c r="E71" i="5"/>
  <c r="D85" i="5"/>
  <c r="E85" i="5"/>
  <c r="D15" i="5"/>
  <c r="E15" i="5"/>
  <c r="D77" i="5"/>
  <c r="E77" i="5"/>
  <c r="D38" i="5"/>
  <c r="E38" i="5"/>
  <c r="D105" i="5"/>
  <c r="E105" i="5"/>
  <c r="D74" i="5"/>
  <c r="E74" i="5"/>
  <c r="D113" i="5"/>
  <c r="E113" i="5"/>
  <c r="D37" i="5"/>
  <c r="E37" i="5"/>
  <c r="D99" i="5"/>
  <c r="E99" i="5"/>
  <c r="D114" i="5"/>
  <c r="E114" i="5"/>
  <c r="E137" i="5"/>
  <c r="E138" i="5"/>
  <c r="E94" i="5"/>
  <c r="E140" i="5"/>
  <c r="E112" i="5"/>
  <c r="E66" i="5"/>
  <c r="E89" i="5"/>
  <c r="E8" i="5"/>
  <c r="E107" i="5"/>
  <c r="E40" i="5"/>
  <c r="E78" i="5"/>
  <c r="E125" i="5"/>
  <c r="E101" i="5"/>
  <c r="E39" i="5"/>
  <c r="E28" i="5"/>
  <c r="E72" i="5"/>
  <c r="D126" i="5"/>
  <c r="E126" i="5"/>
  <c r="D65" i="5"/>
  <c r="E65" i="5"/>
  <c r="D95" i="5"/>
  <c r="E95" i="5"/>
  <c r="D83" i="5"/>
  <c r="E83" i="5"/>
  <c r="D81" i="5"/>
  <c r="E81" i="5"/>
  <c r="D23" i="5"/>
  <c r="E23" i="5"/>
  <c r="D123" i="5"/>
  <c r="E123" i="5"/>
  <c r="D142" i="5"/>
  <c r="E142" i="5"/>
  <c r="D46" i="5"/>
  <c r="E46" i="5"/>
  <c r="D141" i="5"/>
  <c r="E141" i="5"/>
  <c r="D122" i="5"/>
  <c r="E122" i="5"/>
  <c r="D116" i="5"/>
  <c r="E116" i="5"/>
  <c r="D115" i="5"/>
  <c r="E115" i="5"/>
  <c r="D45" i="5"/>
  <c r="E45" i="5"/>
  <c r="D127" i="5"/>
  <c r="E127" i="5"/>
  <c r="D50" i="5"/>
  <c r="E50" i="5"/>
  <c r="D75" i="5"/>
  <c r="E75" i="5"/>
  <c r="D144" i="5"/>
  <c r="E144" i="5"/>
  <c r="D145" i="5"/>
  <c r="E145" i="5"/>
  <c r="D146" i="5"/>
  <c r="E146" i="5"/>
  <c r="D147" i="5"/>
  <c r="E147" i="5"/>
  <c r="D148" i="5"/>
  <c r="E148" i="5"/>
  <c r="D149" i="5"/>
  <c r="E149" i="5"/>
  <c r="D150" i="5"/>
  <c r="E150" i="5"/>
  <c r="D151" i="5"/>
  <c r="E151" i="5"/>
  <c r="D152" i="5"/>
  <c r="E152" i="5"/>
  <c r="D153" i="5"/>
  <c r="E153" i="5"/>
  <c r="D154" i="5"/>
  <c r="E154" i="5"/>
  <c r="D155" i="5"/>
  <c r="E155" i="5"/>
  <c r="D156" i="5"/>
  <c r="E156" i="5"/>
  <c r="D157" i="5"/>
  <c r="E157" i="5"/>
  <c r="D158" i="5"/>
  <c r="E158" i="5"/>
  <c r="D159" i="5"/>
  <c r="E159" i="5"/>
  <c r="D160" i="5"/>
  <c r="E160" i="5"/>
  <c r="D161" i="5"/>
  <c r="E161" i="5"/>
  <c r="D162" i="5"/>
  <c r="E162" i="5"/>
  <c r="D163" i="5"/>
  <c r="E163" i="5"/>
  <c r="D164" i="5"/>
  <c r="E164" i="5"/>
  <c r="D165" i="5"/>
  <c r="E165" i="5"/>
  <c r="D166" i="5"/>
  <c r="E166" i="5"/>
  <c r="D167" i="5"/>
  <c r="E167" i="5"/>
  <c r="D168" i="5"/>
  <c r="E168" i="5"/>
  <c r="D169" i="5"/>
  <c r="E169" i="5"/>
  <c r="D170" i="5"/>
  <c r="E170" i="5"/>
  <c r="D171" i="5"/>
  <c r="E171" i="5"/>
  <c r="D172" i="5"/>
  <c r="E172" i="5"/>
  <c r="D173" i="5"/>
  <c r="E173" i="5"/>
  <c r="D174" i="5"/>
  <c r="E174" i="5"/>
  <c r="D175" i="5"/>
  <c r="E175" i="5"/>
  <c r="D176" i="5"/>
  <c r="E176" i="5"/>
  <c r="D177" i="5"/>
  <c r="E177" i="5"/>
  <c r="D178" i="5"/>
  <c r="E178" i="5"/>
  <c r="D179" i="5"/>
  <c r="E179" i="5"/>
  <c r="D180" i="5"/>
  <c r="E180" i="5"/>
  <c r="D181" i="5"/>
  <c r="E181" i="5"/>
  <c r="D182" i="5"/>
  <c r="E182" i="5"/>
  <c r="D183" i="5"/>
  <c r="E183" i="5"/>
  <c r="D184" i="5"/>
  <c r="E184" i="5"/>
  <c r="D185" i="5"/>
  <c r="E185" i="5"/>
  <c r="D186" i="5"/>
  <c r="E186" i="5"/>
  <c r="D187" i="5"/>
  <c r="E187" i="5"/>
  <c r="D188" i="5"/>
  <c r="E188" i="5"/>
  <c r="D189" i="5"/>
  <c r="E189" i="5"/>
  <c r="D190" i="5"/>
  <c r="E190" i="5"/>
  <c r="D191" i="5"/>
  <c r="E191" i="5"/>
  <c r="D192" i="5"/>
  <c r="E192" i="5"/>
  <c r="D193" i="5"/>
  <c r="E193" i="5"/>
  <c r="D194" i="5"/>
  <c r="E194" i="5"/>
  <c r="D195" i="5"/>
  <c r="E195" i="5"/>
  <c r="D196" i="5"/>
  <c r="E196" i="5"/>
  <c r="D197" i="5"/>
  <c r="E197" i="5"/>
  <c r="D198" i="5"/>
  <c r="E198" i="5"/>
  <c r="E11" i="5"/>
  <c r="D11" i="5"/>
  <c r="F144" i="2"/>
  <c r="G144" i="2" s="1"/>
  <c r="F3" i="2"/>
  <c r="G3" i="2" s="1"/>
  <c r="F2" i="2"/>
  <c r="G2" i="2" s="1"/>
  <c r="H11" i="5"/>
  <c r="H102" i="5"/>
  <c r="H3" i="5"/>
  <c r="H29" i="5"/>
  <c r="H70" i="5"/>
  <c r="H60" i="5"/>
  <c r="H47" i="5"/>
  <c r="H61" i="5"/>
  <c r="H24" i="5"/>
  <c r="H26" i="5"/>
  <c r="H7" i="5"/>
  <c r="H56" i="5"/>
  <c r="H44" i="5"/>
  <c r="H32" i="5"/>
  <c r="H35" i="5"/>
  <c r="H14" i="5"/>
  <c r="H68" i="5"/>
  <c r="H90" i="5"/>
  <c r="H92" i="5"/>
  <c r="H134" i="5"/>
  <c r="H108" i="5"/>
  <c r="H19" i="5"/>
  <c r="H111" i="5"/>
  <c r="H25" i="5"/>
  <c r="H118" i="5"/>
  <c r="H130" i="5"/>
  <c r="H104" i="5"/>
  <c r="H100" i="5"/>
  <c r="H135" i="5"/>
  <c r="H103" i="5"/>
  <c r="H143" i="5"/>
  <c r="H59" i="5"/>
  <c r="H42" i="5"/>
  <c r="H48" i="5"/>
  <c r="H132" i="5"/>
  <c r="H62" i="5"/>
  <c r="H82" i="5"/>
  <c r="H129" i="5"/>
  <c r="H12" i="5"/>
  <c r="H52" i="5"/>
  <c r="H34" i="5"/>
  <c r="H63" i="5"/>
  <c r="H57" i="5"/>
  <c r="H16" i="5"/>
  <c r="H120" i="5"/>
  <c r="H5" i="5"/>
  <c r="H10" i="5"/>
  <c r="H69" i="5"/>
  <c r="H49" i="5"/>
  <c r="H124" i="5"/>
  <c r="H51" i="5"/>
  <c r="H136" i="5"/>
  <c r="H41" i="5"/>
  <c r="H86" i="5"/>
  <c r="H106" i="5"/>
  <c r="H21" i="5"/>
  <c r="H53" i="5"/>
  <c r="H87" i="5"/>
  <c r="H97" i="5"/>
  <c r="H22" i="5"/>
  <c r="H91" i="5"/>
  <c r="H55" i="5"/>
  <c r="H96" i="5"/>
  <c r="H117" i="5"/>
  <c r="H43" i="5"/>
  <c r="AB10" i="5"/>
  <c r="AB98" i="5"/>
  <c r="AB3" i="5"/>
  <c r="AB27" i="5"/>
  <c r="AB69" i="5"/>
  <c r="AB59" i="5"/>
  <c r="AB4" i="5"/>
  <c r="AB44" i="5"/>
  <c r="AB60" i="5"/>
  <c r="AB22" i="5"/>
  <c r="AB25" i="5"/>
  <c r="AB6" i="5"/>
  <c r="AB55" i="5"/>
  <c r="AB43" i="5"/>
  <c r="AB30" i="5"/>
  <c r="AB34" i="5"/>
  <c r="AB12" i="5"/>
  <c r="AB67" i="5"/>
  <c r="AB87" i="5"/>
  <c r="AB90" i="5"/>
  <c r="AB130" i="5"/>
  <c r="AB104" i="5"/>
  <c r="AB18" i="5"/>
  <c r="AB108" i="5"/>
  <c r="AB24" i="5"/>
  <c r="AB111" i="5"/>
  <c r="AB124" i="5"/>
  <c r="AB102" i="5"/>
  <c r="AB97" i="5"/>
  <c r="AB131" i="5"/>
  <c r="AB100" i="5"/>
  <c r="AB133" i="5"/>
  <c r="AB58" i="5"/>
  <c r="AB41" i="5"/>
  <c r="AB47" i="5"/>
  <c r="AB129" i="5"/>
  <c r="AB61" i="5"/>
  <c r="AB79" i="5"/>
  <c r="AB120" i="5"/>
  <c r="AB11" i="5"/>
  <c r="AB51" i="5"/>
  <c r="AB33" i="5"/>
  <c r="AB62" i="5"/>
  <c r="AB56" i="5"/>
  <c r="AB14" i="5"/>
  <c r="AB117" i="5"/>
  <c r="AB5" i="5"/>
  <c r="AB9" i="5"/>
  <c r="AB68" i="5"/>
  <c r="AB48" i="5"/>
  <c r="AB118" i="5"/>
  <c r="AB49" i="5"/>
  <c r="AB132" i="5"/>
  <c r="AB36" i="5"/>
  <c r="AB82" i="5"/>
  <c r="AB103" i="5"/>
  <c r="AB19" i="5"/>
  <c r="AB52" i="5"/>
  <c r="AB84" i="5"/>
  <c r="AB93" i="5"/>
  <c r="AB21" i="5"/>
  <c r="AB88" i="5"/>
  <c r="AB54" i="5"/>
  <c r="AB92" i="5"/>
  <c r="AB110" i="5"/>
  <c r="W10" i="5"/>
  <c r="X10" i="5"/>
  <c r="Y10" i="5"/>
  <c r="Z10" i="5"/>
  <c r="AA10" i="5"/>
  <c r="W98" i="5"/>
  <c r="X98" i="5"/>
  <c r="Y98" i="5"/>
  <c r="Z98" i="5"/>
  <c r="AA98" i="5"/>
  <c r="W3" i="5"/>
  <c r="X3" i="5"/>
  <c r="Y3" i="5"/>
  <c r="Z3" i="5"/>
  <c r="AA3" i="5"/>
  <c r="W27" i="5"/>
  <c r="X27" i="5"/>
  <c r="Y27" i="5"/>
  <c r="Z27" i="5"/>
  <c r="AA27" i="5"/>
  <c r="W69" i="5"/>
  <c r="X69" i="5"/>
  <c r="Y69" i="5"/>
  <c r="Z69" i="5"/>
  <c r="AA69" i="5"/>
  <c r="W59" i="5"/>
  <c r="X59" i="5"/>
  <c r="Y59" i="5"/>
  <c r="Z59" i="5"/>
  <c r="AA59" i="5"/>
  <c r="W4" i="5"/>
  <c r="X4" i="5"/>
  <c r="Y4" i="5"/>
  <c r="Z4" i="5"/>
  <c r="AA4" i="5"/>
  <c r="W44" i="5"/>
  <c r="X44" i="5"/>
  <c r="Y44" i="5"/>
  <c r="Z44" i="5"/>
  <c r="AA44" i="5"/>
  <c r="W60" i="5"/>
  <c r="X60" i="5"/>
  <c r="Y60" i="5"/>
  <c r="Z60" i="5"/>
  <c r="AA60" i="5"/>
  <c r="W22" i="5"/>
  <c r="X22" i="5"/>
  <c r="Y22" i="5"/>
  <c r="Z22" i="5"/>
  <c r="AA22" i="5"/>
  <c r="W25" i="5"/>
  <c r="X25" i="5"/>
  <c r="Y25" i="5"/>
  <c r="Z25" i="5"/>
  <c r="AA25" i="5"/>
  <c r="W6" i="5"/>
  <c r="X6" i="5"/>
  <c r="Y6" i="5"/>
  <c r="Z6" i="5"/>
  <c r="AA6" i="5"/>
  <c r="W55" i="5"/>
  <c r="X55" i="5"/>
  <c r="Y55" i="5"/>
  <c r="Z55" i="5"/>
  <c r="AA55" i="5"/>
  <c r="W43" i="5"/>
  <c r="X43" i="5"/>
  <c r="Y43" i="5"/>
  <c r="Z43" i="5"/>
  <c r="AA43" i="5"/>
  <c r="W30" i="5"/>
  <c r="X30" i="5"/>
  <c r="Y30" i="5"/>
  <c r="Z30" i="5"/>
  <c r="AA30" i="5"/>
  <c r="W34" i="5"/>
  <c r="X34" i="5"/>
  <c r="Y34" i="5"/>
  <c r="Z34" i="5"/>
  <c r="AA34" i="5"/>
  <c r="W12" i="5"/>
  <c r="X12" i="5"/>
  <c r="Y12" i="5"/>
  <c r="Z12" i="5"/>
  <c r="AA12" i="5"/>
  <c r="W67" i="5"/>
  <c r="X67" i="5"/>
  <c r="Y67" i="5"/>
  <c r="Z67" i="5"/>
  <c r="AA67" i="5"/>
  <c r="W87" i="5"/>
  <c r="X87" i="5"/>
  <c r="Y87" i="5"/>
  <c r="Z87" i="5"/>
  <c r="AA87" i="5"/>
  <c r="W90" i="5"/>
  <c r="X90" i="5"/>
  <c r="Y90" i="5"/>
  <c r="Z90" i="5"/>
  <c r="AA90" i="5"/>
  <c r="W130" i="5"/>
  <c r="X130" i="5"/>
  <c r="Y130" i="5"/>
  <c r="Z130" i="5"/>
  <c r="AA130" i="5"/>
  <c r="W104" i="5"/>
  <c r="X104" i="5"/>
  <c r="Y104" i="5"/>
  <c r="Z104" i="5"/>
  <c r="AA104" i="5"/>
  <c r="W18" i="5"/>
  <c r="X18" i="5"/>
  <c r="Y18" i="5"/>
  <c r="Z18" i="5"/>
  <c r="AA18" i="5"/>
  <c r="W108" i="5"/>
  <c r="X108" i="5"/>
  <c r="Y108" i="5"/>
  <c r="Z108" i="5"/>
  <c r="AA108" i="5"/>
  <c r="W24" i="5"/>
  <c r="X24" i="5"/>
  <c r="Y24" i="5"/>
  <c r="Z24" i="5"/>
  <c r="AA24" i="5"/>
  <c r="W111" i="5"/>
  <c r="X111" i="5"/>
  <c r="Y111" i="5"/>
  <c r="Z111" i="5"/>
  <c r="AA111" i="5"/>
  <c r="W124" i="5"/>
  <c r="X124" i="5"/>
  <c r="Y124" i="5"/>
  <c r="Z124" i="5"/>
  <c r="AA124" i="5"/>
  <c r="W102" i="5"/>
  <c r="X102" i="5"/>
  <c r="Y102" i="5"/>
  <c r="Z102" i="5"/>
  <c r="AA102" i="5"/>
  <c r="W97" i="5"/>
  <c r="X97" i="5"/>
  <c r="Y97" i="5"/>
  <c r="Z97" i="5"/>
  <c r="AA97" i="5"/>
  <c r="W131" i="5"/>
  <c r="X131" i="5"/>
  <c r="Y131" i="5"/>
  <c r="Z131" i="5"/>
  <c r="AA131" i="5"/>
  <c r="W100" i="5"/>
  <c r="X100" i="5"/>
  <c r="Y100" i="5"/>
  <c r="Z100" i="5"/>
  <c r="AA100" i="5"/>
  <c r="W133" i="5"/>
  <c r="X133" i="5"/>
  <c r="Y133" i="5"/>
  <c r="Z133" i="5"/>
  <c r="AA133" i="5"/>
  <c r="W58" i="5"/>
  <c r="X58" i="5"/>
  <c r="Y58" i="5"/>
  <c r="Z58" i="5"/>
  <c r="AA58" i="5"/>
  <c r="W41" i="5"/>
  <c r="X41" i="5"/>
  <c r="Y41" i="5"/>
  <c r="Z41" i="5"/>
  <c r="AA41" i="5"/>
  <c r="W47" i="5"/>
  <c r="X47" i="5"/>
  <c r="Y47" i="5"/>
  <c r="Z47" i="5"/>
  <c r="AA47" i="5"/>
  <c r="W129" i="5"/>
  <c r="X129" i="5"/>
  <c r="Y129" i="5"/>
  <c r="Z129" i="5"/>
  <c r="AA129" i="5"/>
  <c r="W61" i="5"/>
  <c r="X61" i="5"/>
  <c r="Y61" i="5"/>
  <c r="Z61" i="5"/>
  <c r="AA61" i="5"/>
  <c r="W79" i="5"/>
  <c r="X79" i="5"/>
  <c r="Y79" i="5"/>
  <c r="Z79" i="5"/>
  <c r="AA79" i="5"/>
  <c r="W120" i="5"/>
  <c r="X120" i="5"/>
  <c r="Y120" i="5"/>
  <c r="Z120" i="5"/>
  <c r="AA120" i="5"/>
  <c r="W11" i="5"/>
  <c r="X11" i="5"/>
  <c r="Y11" i="5"/>
  <c r="Z11" i="5"/>
  <c r="AA11" i="5"/>
  <c r="W51" i="5"/>
  <c r="X51" i="5"/>
  <c r="Y51" i="5"/>
  <c r="Z51" i="5"/>
  <c r="AA51" i="5"/>
  <c r="W33" i="5"/>
  <c r="X33" i="5"/>
  <c r="Y33" i="5"/>
  <c r="Z33" i="5"/>
  <c r="AA33" i="5"/>
  <c r="W62" i="5"/>
  <c r="X62" i="5"/>
  <c r="Y62" i="5"/>
  <c r="Z62" i="5"/>
  <c r="AA62" i="5"/>
  <c r="W56" i="5"/>
  <c r="X56" i="5"/>
  <c r="Y56" i="5"/>
  <c r="Z56" i="5"/>
  <c r="AA56" i="5"/>
  <c r="W14" i="5"/>
  <c r="X14" i="5"/>
  <c r="Y14" i="5"/>
  <c r="Z14" i="5"/>
  <c r="AA14" i="5"/>
  <c r="W117" i="5"/>
  <c r="X117" i="5"/>
  <c r="Y117" i="5"/>
  <c r="Z117" i="5"/>
  <c r="AA117" i="5"/>
  <c r="W5" i="5"/>
  <c r="X5" i="5"/>
  <c r="Y5" i="5"/>
  <c r="Z5" i="5"/>
  <c r="AA5" i="5"/>
  <c r="W9" i="5"/>
  <c r="X9" i="5"/>
  <c r="Y9" i="5"/>
  <c r="Z9" i="5"/>
  <c r="AA9" i="5"/>
  <c r="W68" i="5"/>
  <c r="X68" i="5"/>
  <c r="Y68" i="5"/>
  <c r="Z68" i="5"/>
  <c r="AA68" i="5"/>
  <c r="W48" i="5"/>
  <c r="X48" i="5"/>
  <c r="Y48" i="5"/>
  <c r="Z48" i="5"/>
  <c r="AA48" i="5"/>
  <c r="W118" i="5"/>
  <c r="X118" i="5"/>
  <c r="Y118" i="5"/>
  <c r="Z118" i="5"/>
  <c r="AA118" i="5"/>
  <c r="W49" i="5"/>
  <c r="X49" i="5"/>
  <c r="Y49" i="5"/>
  <c r="Z49" i="5"/>
  <c r="AA49" i="5"/>
  <c r="W132" i="5"/>
  <c r="X132" i="5"/>
  <c r="Y132" i="5"/>
  <c r="Z132" i="5"/>
  <c r="AA132" i="5"/>
  <c r="W36" i="5"/>
  <c r="X36" i="5"/>
  <c r="Y36" i="5"/>
  <c r="Z36" i="5"/>
  <c r="AA36" i="5"/>
  <c r="W82" i="5"/>
  <c r="X82" i="5"/>
  <c r="Y82" i="5"/>
  <c r="Z82" i="5"/>
  <c r="AA82" i="5"/>
  <c r="W103" i="5"/>
  <c r="X103" i="5"/>
  <c r="Y103" i="5"/>
  <c r="Z103" i="5"/>
  <c r="AA103" i="5"/>
  <c r="W19" i="5"/>
  <c r="X19" i="5"/>
  <c r="Y19" i="5"/>
  <c r="Z19" i="5"/>
  <c r="AA19" i="5"/>
  <c r="W52" i="5"/>
  <c r="X52" i="5"/>
  <c r="Y52" i="5"/>
  <c r="Z52" i="5"/>
  <c r="AA52" i="5"/>
  <c r="W84" i="5"/>
  <c r="X84" i="5"/>
  <c r="Y84" i="5"/>
  <c r="Z84" i="5"/>
  <c r="AA84" i="5"/>
  <c r="W93" i="5"/>
  <c r="X93" i="5"/>
  <c r="Y93" i="5"/>
  <c r="Z93" i="5"/>
  <c r="AA93" i="5"/>
  <c r="W21" i="5"/>
  <c r="X21" i="5"/>
  <c r="Y21" i="5"/>
  <c r="Z21" i="5"/>
  <c r="AA21" i="5"/>
  <c r="W88" i="5"/>
  <c r="X88" i="5"/>
  <c r="Y88" i="5"/>
  <c r="Z88" i="5"/>
  <c r="AA88" i="5"/>
  <c r="W54" i="5"/>
  <c r="X54" i="5"/>
  <c r="Y54" i="5"/>
  <c r="Z54" i="5"/>
  <c r="AA54" i="5"/>
  <c r="W92" i="5"/>
  <c r="X92" i="5"/>
  <c r="Y92" i="5"/>
  <c r="Z92" i="5"/>
  <c r="AA92" i="5"/>
  <c r="W110" i="5"/>
  <c r="X110" i="5"/>
  <c r="Y110" i="5"/>
  <c r="Z110" i="5"/>
  <c r="AA110" i="5"/>
  <c r="AB42" i="5"/>
  <c r="AA42" i="5"/>
  <c r="Z42" i="5"/>
  <c r="X42" i="5"/>
  <c r="W42" i="5"/>
  <c r="Y42" i="5"/>
  <c r="E286" i="2"/>
  <c r="AD89" i="5" s="1"/>
  <c r="E142" i="2"/>
  <c r="AD29" i="5" s="1"/>
  <c r="I179" i="2" l="1"/>
  <c r="I154" i="2"/>
  <c r="AD127" i="5"/>
  <c r="AD141" i="5"/>
  <c r="AD45" i="5"/>
  <c r="I283" i="2"/>
  <c r="I273" i="2"/>
  <c r="I263" i="2"/>
  <c r="I253" i="2"/>
  <c r="I243" i="2"/>
  <c r="I233" i="2"/>
  <c r="I223" i="2"/>
  <c r="I213" i="2"/>
  <c r="I203" i="2"/>
  <c r="I193" i="2"/>
  <c r="I183" i="2"/>
  <c r="I174" i="2"/>
  <c r="I164" i="2"/>
  <c r="I282" i="2"/>
  <c r="I272" i="2"/>
  <c r="I262" i="2"/>
  <c r="I252" i="2"/>
  <c r="I242" i="2"/>
  <c r="I232" i="2"/>
  <c r="I222" i="2"/>
  <c r="I212" i="2"/>
  <c r="I202" i="2"/>
  <c r="I192" i="2"/>
  <c r="I182" i="2"/>
  <c r="I173" i="2"/>
  <c r="I163" i="2"/>
  <c r="I281" i="2"/>
  <c r="I271" i="2"/>
  <c r="I261" i="2"/>
  <c r="I251" i="2"/>
  <c r="I241" i="2"/>
  <c r="I231" i="2"/>
  <c r="I221" i="2"/>
  <c r="I211" i="2"/>
  <c r="I201" i="2"/>
  <c r="I191" i="2"/>
  <c r="I181" i="2"/>
  <c r="I172" i="2"/>
  <c r="I162" i="2"/>
  <c r="I153" i="2"/>
  <c r="I280" i="2"/>
  <c r="I270" i="2"/>
  <c r="I260" i="2"/>
  <c r="I250" i="2"/>
  <c r="I240" i="2"/>
  <c r="I230" i="2"/>
  <c r="I220" i="2"/>
  <c r="I210" i="2"/>
  <c r="I200" i="2"/>
  <c r="I190" i="2"/>
  <c r="I180" i="2"/>
  <c r="I171" i="2"/>
  <c r="I161" i="2"/>
  <c r="I152" i="2"/>
  <c r="I279" i="2"/>
  <c r="I269" i="2"/>
  <c r="I259" i="2"/>
  <c r="I249" i="2"/>
  <c r="I239" i="2"/>
  <c r="I229" i="2"/>
  <c r="I219" i="2"/>
  <c r="I209" i="2"/>
  <c r="I199" i="2"/>
  <c r="I189" i="2"/>
  <c r="I170" i="2"/>
  <c r="I160" i="2"/>
  <c r="I151" i="2"/>
  <c r="I278" i="2"/>
  <c r="I268" i="2"/>
  <c r="I258" i="2"/>
  <c r="I248" i="2"/>
  <c r="I238" i="2"/>
  <c r="I228" i="2"/>
  <c r="I218" i="2"/>
  <c r="I208" i="2"/>
  <c r="I198" i="2"/>
  <c r="I188" i="2"/>
  <c r="I169" i="2"/>
  <c r="I159" i="2"/>
  <c r="I150" i="2"/>
  <c r="I277" i="2"/>
  <c r="I267" i="2"/>
  <c r="I257" i="2"/>
  <c r="I247" i="2"/>
  <c r="I237" i="2"/>
  <c r="I227" i="2"/>
  <c r="I217" i="2"/>
  <c r="I207" i="2"/>
  <c r="I197" i="2"/>
  <c r="I187" i="2"/>
  <c r="I178" i="2"/>
  <c r="I168" i="2"/>
  <c r="I158" i="2"/>
  <c r="I149" i="2"/>
  <c r="I276" i="2"/>
  <c r="I266" i="2"/>
  <c r="I256" i="2"/>
  <c r="I246" i="2"/>
  <c r="I236" i="2"/>
  <c r="I226" i="2"/>
  <c r="I216" i="2"/>
  <c r="I206" i="2"/>
  <c r="I196" i="2"/>
  <c r="I186" i="2"/>
  <c r="I177" i="2"/>
  <c r="I167" i="2"/>
  <c r="I157" i="2"/>
  <c r="I148" i="2"/>
  <c r="I145" i="2"/>
  <c r="I275" i="2"/>
  <c r="I265" i="2"/>
  <c r="I255" i="2"/>
  <c r="I245" i="2"/>
  <c r="I235" i="2"/>
  <c r="I225" i="2"/>
  <c r="I215" i="2"/>
  <c r="I205" i="2"/>
  <c r="I195" i="2"/>
  <c r="I185" i="2"/>
  <c r="I176" i="2"/>
  <c r="I166" i="2"/>
  <c r="I156" i="2"/>
  <c r="I147" i="2"/>
  <c r="I284" i="2"/>
  <c r="I274" i="2"/>
  <c r="I264" i="2"/>
  <c r="I254" i="2"/>
  <c r="I244" i="2"/>
  <c r="I234" i="2"/>
  <c r="I224" i="2"/>
  <c r="I214" i="2"/>
  <c r="I204" i="2"/>
  <c r="I194" i="2"/>
  <c r="I184" i="2"/>
  <c r="I175" i="2"/>
  <c r="I165" i="2"/>
  <c r="I155" i="2"/>
  <c r="I146" i="2"/>
  <c r="I144" i="2"/>
  <c r="AD126" i="5"/>
  <c r="AD99" i="5"/>
  <c r="AD125" i="5"/>
  <c r="AD112" i="5"/>
  <c r="AD78" i="5"/>
  <c r="AD137" i="5"/>
  <c r="AD94" i="5"/>
  <c r="AD38" i="5"/>
  <c r="AD37" i="5"/>
  <c r="AD15" i="5"/>
  <c r="AD52" i="5"/>
  <c r="AD118" i="5"/>
  <c r="AD117" i="5"/>
  <c r="AD58" i="5"/>
  <c r="AD17" i="5"/>
  <c r="AD63" i="5"/>
  <c r="AD19" i="5"/>
  <c r="AD79" i="5"/>
  <c r="AD6" i="5"/>
  <c r="AD20" i="5"/>
  <c r="AD136" i="5"/>
  <c r="AD88" i="5"/>
  <c r="AD103" i="5"/>
  <c r="AD87" i="5"/>
  <c r="AD30" i="5"/>
  <c r="AD25" i="5"/>
  <c r="AD31" i="5"/>
  <c r="AD42" i="5"/>
  <c r="AD9" i="5"/>
  <c r="AD73" i="5"/>
  <c r="K69" i="4"/>
  <c r="AD93" i="5"/>
  <c r="AD70" i="5"/>
  <c r="AD7" i="5"/>
  <c r="AD76" i="5"/>
  <c r="AD16" i="5"/>
  <c r="AD91" i="5"/>
  <c r="K89" i="4"/>
  <c r="K85" i="4"/>
  <c r="K73" i="4"/>
  <c r="K19" i="4"/>
  <c r="K7" i="4"/>
  <c r="K76" i="4"/>
  <c r="K50" i="4"/>
  <c r="K46" i="4"/>
  <c r="K38" i="4"/>
  <c r="K14" i="4"/>
  <c r="K64" i="4"/>
  <c r="K62" i="4"/>
  <c r="K37" i="4"/>
  <c r="K33" i="4"/>
  <c r="K82" i="4"/>
  <c r="K78" i="4"/>
  <c r="K44" i="4"/>
  <c r="K40" i="4"/>
  <c r="K4" i="4"/>
  <c r="K61" i="4"/>
  <c r="AD26" i="5"/>
  <c r="AD4" i="5"/>
  <c r="AD22" i="5"/>
  <c r="AD100" i="5"/>
  <c r="AD49" i="5"/>
  <c r="AD132" i="5"/>
  <c r="AD56" i="5"/>
  <c r="AD129" i="5"/>
  <c r="AD106" i="5"/>
  <c r="AD57" i="5"/>
  <c r="AD110" i="5"/>
  <c r="AD5" i="5"/>
  <c r="AD62" i="5"/>
  <c r="AD41" i="5"/>
  <c r="AD111" i="5"/>
  <c r="AD86" i="5"/>
  <c r="AD84" i="5"/>
  <c r="AD51" i="5"/>
  <c r="AD24" i="5"/>
  <c r="AD18" i="5"/>
  <c r="AD82" i="5"/>
  <c r="F286" i="2"/>
  <c r="F142" i="2"/>
</calcChain>
</file>

<file path=xl/sharedStrings.xml><?xml version="1.0" encoding="utf-8"?>
<sst xmlns="http://schemas.openxmlformats.org/spreadsheetml/2006/main" count="3556" uniqueCount="1710">
  <si>
    <t>Sensing Techniques</t>
  </si>
  <si>
    <t>Targets</t>
  </si>
  <si>
    <t>WG1</t>
  </si>
  <si>
    <t>WG2</t>
  </si>
  <si>
    <t>muhammetkose@ksu.edu.tr</t>
  </si>
  <si>
    <t>Fluorsecence, colorimetric sensings</t>
  </si>
  <si>
    <t>Fluorimeter, UV-vis spectrophotometer, CV, FTIR, NMR,</t>
  </si>
  <si>
    <t>Sensing of nitroaromatic explosive ingrediets and toxic chemicals such as Mercury and lead</t>
  </si>
  <si>
    <t>tlazarides@chem.auth.gr</t>
  </si>
  <si>
    <t>Organic and inorganic synthesis. Ligand design. Structural characterization. Photophysical study in solution and the solid state. Fluorescence sensing experiments (titrations etc.)</t>
  </si>
  <si>
    <t>My main interest lies in fluorescence sensing.</t>
  </si>
  <si>
    <t>UV-Visible absorption spectrophotometer (JASCO V750). Steady state fluorimeter/phosphorimeter (Edinburgh Instruments FS5) equipped with a xenon flash lamp for measuring lifetimes in the micro- to miliseconds scale, a 77 K Dewar, and a . Lifetime spectrophotometer (ns timescale, Edinburgh Instruments Mini Tau).</t>
  </si>
  <si>
    <t>Metal ions including Cu(II), Pb(II), Hg(II). Nitroaromatic compounds both in aqueous systems and in the vapor state. Other VOCs.</t>
  </si>
  <si>
    <t>stefan.kubik@rptu.de</t>
  </si>
  <si>
    <t>Organic synthesis, characterization of complexation equilibria (NMR, calorimetry), synthesis of gold nanoparticles, modification of gold nanoparticles.</t>
  </si>
  <si>
    <t>Gold nanoparticles for the optical detection of inorganic anions and nucleotides. Development of fluorescence anion-binding cyclopeptides for the optical detection of inorganic anions in water.</t>
  </si>
  <si>
    <t>UV-vis spectroscopy, fluorescence spectroscopy</t>
  </si>
  <si>
    <t>Inorganic anions in water, arsenate is a potential target, but so far not very successful.</t>
  </si>
  <si>
    <t>mbmuradov@gmail.com</t>
  </si>
  <si>
    <t>Syntheses chalckogenide materials, GO, Graphene and composites on their base. Physical properties of nanomaterials and composite on their base</t>
  </si>
  <si>
    <t>Gas sensing</t>
  </si>
  <si>
    <t>UV Vis spectroscopy, XRD</t>
  </si>
  <si>
    <t>Materials for sensor technology and supercapaxitors</t>
  </si>
  <si>
    <t>eugenio.vazquez@usc.es</t>
  </si>
  <si>
    <t>Peptide engineering (i.e., stabilization of secondary structure elements, metal-bindng peptides); development of smart luminescent peptide sensors targeting biologically-relevant molecules (i.e., signal increase upon analyte recognition); SPOT library screening for sequence optimization; supramolecular chemistry (e.g., synthesis and characterization of supramolecular complexes)</t>
  </si>
  <si>
    <t>Circular dichroism, peptide sensors based on environment-sensitive fluorophores and luminescent lanthanide complexes</t>
  </si>
  <si>
    <t>Fluorescence spectrophotometers: Horiba Fluoromax-3; Cary Eclipse; Edimburgh Instruments FS5 (lifetime, quantum yield, NIR, time-gated experiments, etc). Circular Dichroism Jasco J-1100, J-720 and J-715. Fluorescence microscopy: Nikon eclipse Ti; Andor Dragonfly and hyperspectral microsope PHOTON ETC - IMA VNIR. Plate readers Tecan Infinite M200 Pro and F200 Pro. Peptide synthesizer CEM Liberty Lite.</t>
  </si>
  <si>
    <t>we're target-agnostic and our main interests is in the development of the host sensor and development of new sensing strategies (e.g., exploring multivalency as a strategy to increase affinity and sensitivity). However, in addition to it, I think that microplastics could be a challenging and exciting target for which to develop some new sensors.</t>
  </si>
  <si>
    <t>sindelar@chemi.muni.cz</t>
  </si>
  <si>
    <t>Synthesis of organic macrocycles as host molecules, determination of association constants and thermodynamics of host-guest complexes</t>
  </si>
  <si>
    <t>Bambusuril macrocycles known as receptors for anions</t>
  </si>
  <si>
    <t>NMR, ITC, UV-Vis</t>
  </si>
  <si>
    <t>UV-Vis (Cary 60), ITC (MicroCal VP-ITC from Malvern)</t>
  </si>
  <si>
    <t>inorganic anions (perchlorate, pertechnetate, iodide, nitrate and others) and organic anions (carboxylates, sulphonates including chiral derivatives)</t>
  </si>
  <si>
    <t>pianta@irb.hr</t>
  </si>
  <si>
    <t>Organic synthesis, physical organic chemistry, study of biorelevant systems (DNA,RNA,proteins, peptides), dyes</t>
  </si>
  <si>
    <t>new fluorescent dyes, small peptide systems, DNA, RNA, protein staining (covalent, non-covalent)</t>
  </si>
  <si>
    <t>fluorescence, confocal microscopy, circular dichroism, microcalorimetry</t>
  </si>
  <si>
    <t>Edinburgh Inst. FS5 fluorimeter (with 6 laser/diode sources, integrating sphere for Q-yield, automated Polarisation/Anisotropy system); CD Jasco 815 with ORD and flowLD facility; MicroCal VP-ITC; TA nanoDSC; Agilent Cary 100Bio UV/Vis with 12 probes and thermal denaturation system, Agilent Eclipse fluorimeter, Lovis 2000 microviskozimeter, electrophoresis</t>
  </si>
  <si>
    <t>various DNA, RNA, proteins, bioactivity on cell lines and targets inside living cells</t>
  </si>
  <si>
    <t>frank.biedermann@kit.edu</t>
  </si>
  <si>
    <t>Development of cucurbit[n]uril-based chemosensors and of zeolite-based chemosensors for the detection of small bioactive molecules in aqueous media and biofluids. These can be used also for reaction monitoring and chirality sensing. We use optical spectroscopy (fluorescence, absorbance, chemiluminescence, CD, FDCD) and electrochemistry, including ECL.</t>
  </si>
  <si>
    <t>cucurbit[n]uril-based chemosensors and of zeolite-based chemosensors</t>
  </si>
  <si>
    <t>We use optical spectroscopy (fluorescence, absorbance, CD, FDCD) and electrochemistry, including ECL.</t>
  </si>
  <si>
    <t>absorbance spectrometer, fluorimeters, microplate readers (for absorbance, fluorescence and chemiluminescence) and separate liquid handling robots for microplate filling, CD spectrometer with FDCD extension, peptide synthesizer, HPLC with absorbance and fluorescence detector, electrochemistry set-up for screen printed electrodes and ECL measurements, Isothermal Titration Calorimetry (ITC)</t>
  </si>
  <si>
    <t>cucurbiturils bind to cationic and/or hydrophobic groups such as Phe, PheGly, biogenic amines such as spermidine, cadaverine; lysine, steroids, amantadine (a drug), proteins with N-terminal PheX units such as insulin, Trp, isoprenes and many more.</t>
  </si>
  <si>
    <t>ahmedova@chem.uni-sofia.bg</t>
  </si>
  <si>
    <t>synthesis, spectroscopy, quantum-chemical calculations</t>
  </si>
  <si>
    <t>steady state absorption and fluorescence spectroscopy</t>
  </si>
  <si>
    <t>metal ions</t>
  </si>
  <si>
    <t>nuno.basilio@fct.unl.pt</t>
  </si>
  <si>
    <t>synthesis and modification of water-soluble macrocyclic receptors and fluorescence organic dyes, characterization of host-guest and amphiphilic self-assembled systems development of quantitative approaches to analyze complex equilibria, kinetics.</t>
  </si>
  <si>
    <t>water-soluble macrocycles such as cucurbiturils, sulfonatocalixarene and cyclodextrin derivatives</t>
  </si>
  <si>
    <t>fluorescence (FRET, quenching/enhancement, etc) , UV-Vis absorption and redox potencial.</t>
  </si>
  <si>
    <t>steady-state fluorimeters (UV-Vis and NIR detectors), spectrophotometers, ITC, potentiostats</t>
  </si>
  <si>
    <t>amino acids, peptides, neurotransmitters and drugs</t>
  </si>
  <si>
    <t>ccaltagirone@unica.it</t>
  </si>
  <si>
    <t>Metal ion, anion and small molecule optical sensing sensing. Organic synthesis, fluorescence, UV-Vis and NMR studies</t>
  </si>
  <si>
    <t>Ureas, amides, squaramides, soft materials</t>
  </si>
  <si>
    <t>UV-Vis, Fluorescence and NMR spectroscopies</t>
  </si>
  <si>
    <t>UV-Vis spectrophotometer Spectrofluorimeter (solution and solid state studies), NMR 600 MHz</t>
  </si>
  <si>
    <t>anions, metal ions small pollutants (PFAS, OWCs)</t>
  </si>
  <si>
    <t>benoit.colasson@u-paris.fr</t>
  </si>
  <si>
    <t>supramolecular and coordination chemistry</t>
  </si>
  <si>
    <t>metal complexes associated with macrocycles (e.g. calix[6]arene, resorcinarene)</t>
  </si>
  <si>
    <t>NMR, UV-vis, fluorescence</t>
  </si>
  <si>
    <t>NMR, UV-vis spectrophotometer, fluorimeter, CD (starting 2025)</t>
  </si>
  <si>
    <t>biological relevant molecules; strong interest in coupling chirality and luminescence properties</t>
  </si>
  <si>
    <t>J.Vicente.Ros@uv.es</t>
  </si>
  <si>
    <t>Synthesis and characterisation of materials and dyes, multivariate analysis, ANN.</t>
  </si>
  <si>
    <t>Mesoporous silica, squaraines, arrays, life cycle assessment</t>
  </si>
  <si>
    <t>Arrays, supramolecular systems and dyes supported on mesoporous materials.</t>
  </si>
  <si>
    <t>Common instrumentation for the synthesis and use of the sensors. We can work with gaseous samples.</t>
  </si>
  <si>
    <t>Agricultural applications</t>
  </si>
  <si>
    <t>wim.dehaen@kuleuven.be</t>
  </si>
  <si>
    <t>Organic synthesis of fluorescent dyes and sensors, based for instance on BODIPY- and BODIPY-like fluorophores (BOPAM, BOPHY, etc...)</t>
  </si>
  <si>
    <t>Fluorescent dyes/sensors</t>
  </si>
  <si>
    <t>fluorescence spectroscopy</t>
  </si>
  <si>
    <t>NMR spectroscopy and any other instrumentation for organic synthesis</t>
  </si>
  <si>
    <t>biomolecules, anions, small molecules</t>
  </si>
  <si>
    <t>matilde.fondo@usc.es</t>
  </si>
  <si>
    <t>coordination chemistry, lanthanoids, chemical sensing, thermometry, molecule magnets</t>
  </si>
  <si>
    <t>Luminescence sensing</t>
  </si>
  <si>
    <t>UV-Vis spectrometer: model Jasco V-730 Spectrofluorimeter: model SHIMAZDU RF-6000 Spectrofluorimeter: model Varian Cary Eclipse with accessory for solid sample measurements. Other instrumentation not directly related to luminescent sensors available at Research and Technological Development Support Infrastructure Network (RIAIDT) of the USC: https://www.usc.gal/es/RIAIDT</t>
  </si>
  <si>
    <t>Selective chemical sensing (with particular attention to the selective detection of anions) with lanthanoid complexes Lanthanoid temperature sensors (luminescent thermometers)</t>
  </si>
  <si>
    <t>mhruby@centrum.cz</t>
  </si>
  <si>
    <t>Polymer chemistry, biomaterials, nonbiofouling surfaces, electrochemical sensors, polymer metal chelators, drug and radionuclide delivery systems</t>
  </si>
  <si>
    <t>Electrochemical and fluorescence polymer layer sensors for various analytes (pH, reactive oxygen species, metals, inflammation- and infection-related analytes), nonbiofouling polymers and polymer layers</t>
  </si>
  <si>
    <t>Electrochemistry - potentiometry and amperometry, fluorescence, UV-VIS, radioactivity</t>
  </si>
  <si>
    <t>Polymer synthesis including electropolymerization and physico-chemical characterization of polymers (NMR, FT-IR etc.), nanomaterials characterization (SLS, DLS, SAXS, NTA, TEM, FCS), characterization of surfaces and biofouling properties (ITC, XPS, quartz microballance, SEM), time-resolved fluorescence, radionuclide laboratory</t>
  </si>
  <si>
    <t>Cancer, inflammation/infection microenvironment sensing/diagnosis/therapy, heavy metal overload theranostics</t>
  </si>
  <si>
    <t>Marianne.Engeser@uni-bonn.de</t>
  </si>
  <si>
    <t>Mass Spectrometry, Metallo-supramolecular chemistry, Chemical Synthesis</t>
  </si>
  <si>
    <t>Gold- and silver complexes with NHC ligands</t>
  </si>
  <si>
    <t>Mass Spectrometry, UV-Vis</t>
  </si>
  <si>
    <t>Mass Spectrometry, NMR, UV-Vis, IR</t>
  </si>
  <si>
    <t>not specified yet</t>
  </si>
  <si>
    <t>alessandro.aliprandi@unipd.it</t>
  </si>
  <si>
    <t>Photophysics, organometallic compounds, electrochemiluminescence, chemiluminescence, TADF</t>
  </si>
  <si>
    <t>Pt(II) complexes, TADF</t>
  </si>
  <si>
    <t>ECL, CL fluorescence sensing</t>
  </si>
  <si>
    <t>NMR, potentiostat, integrating sphere, UV-Vis, fluorescence spectroscopy (stady state and time resolved), ECL/CL setup</t>
  </si>
  <si>
    <t>regenerative chemiluminescence, Electrochemiluminescence dyes</t>
  </si>
  <si>
    <t>benjamin.doistau@u-paris.fr</t>
  </si>
  <si>
    <t>Organic and Coordination complexes synthesis, Photophysics.</t>
  </si>
  <si>
    <t>Cu(I) complexes, Cr(III) complexes, organic capsules</t>
  </si>
  <si>
    <t>Fluorimeter, UV-Vis spectroscopy, NMR, ITC</t>
  </si>
  <si>
    <t>Fluorimeter jasco, UV-Vis jacso, EPR, NMR</t>
  </si>
  <si>
    <t>Small chiral molecules, Small emissive molecules or complexes</t>
  </si>
  <si>
    <t>robert.elmes@mu.ie</t>
  </si>
  <si>
    <t>Synthetic chemistry, binding studies, photophysical evaluation</t>
  </si>
  <si>
    <t>squaramides, naphthalimides, ruthenium (II) polypyridyls, peptides, small molecules</t>
  </si>
  <si>
    <t>IR, UV/Vis and fluorescence spectroscopy, DLS, HPLC, LC-MS, NMR</t>
  </si>
  <si>
    <t>anions (carboxylates, chloride, fluoride, sulfate, phosphate, anionic anti-biotics)</t>
  </si>
  <si>
    <t>luciano.boesel@empa.ch</t>
  </si>
  <si>
    <t>Polymer science, luminescence, photoswitches, polymer synthesis and processing, polymer optical fibers (POFs)</t>
  </si>
  <si>
    <t>Polymers with conjugated/confined dyes, nanoclays with dyes, POFs</t>
  </si>
  <si>
    <t>Colorimetric, fluorometric, absorbance</t>
  </si>
  <si>
    <t>UV-Vis spectrometer, fluorescence spectrometer, integration sphere, instruments for polymer synthesis and characterization</t>
  </si>
  <si>
    <t>Biomarkers, volatile amines</t>
  </si>
  <si>
    <t>jruiz@um.es</t>
  </si>
  <si>
    <t>Spectrophotometric and spectrofluorimetric methods</t>
  </si>
  <si>
    <t>Detection of contaminants and residual drugs in aqueous environments.</t>
  </si>
  <si>
    <t>kaisa.j.helttunen@jyu.fi</t>
  </si>
  <si>
    <t>Synthesis and characterization of calixarene type macrocycles (calix[4]resorcinarenes, calix[4]pyrroles, calix[n]arenes), NMR structure elucidation, binding studies with anions, cations and neutral guest molecules by NMR titrations, ITC, UV/vis and fluorescence titrations, crystal structure determination. We have also investigated aryl amide foldamers and catalytic urea/thiourea foldamers, and cyclodextrins. New projects in biomass valorization and antimicrobial compounds from plants.</t>
  </si>
  <si>
    <t>SCXRD (rotating anode and Cu/Mo dual source), PXRD, TEM, SEM, AFM, SNOM, dynamic light scattering (DLS), UV-vis, fluorescence, confocal microscopy, IR, LC-MS, GC-FID/MS, ICP-OES/MS, isothermal titration calorimetry (ITC), NMR (300-800 MHz), we will get XRF. For some instruments access by internal collaboration within JYU.</t>
  </si>
  <si>
    <t>anions, furfurals, antimicrobial compounds</t>
  </si>
  <si>
    <t>dbelo@ctn.tecnico.ulisboa.pt</t>
  </si>
  <si>
    <t>Design and Synthesis of Molecular Materials</t>
  </si>
  <si>
    <t>Transition Metal Bisdithiolate Complexes and Tetrathiofulvalene type molecules</t>
  </si>
  <si>
    <t>Cyclic Voltamemetry, UV-Vis; IR; X-ray diffraction techniques; SEM</t>
  </si>
  <si>
    <t>Glove Box; Cyclic Voltammetry; Current source to preform Electrosynthesis; Synthesis Lab</t>
  </si>
  <si>
    <t>Molecular Materials with unconventional Magnetic and Electrical Transport Properties</t>
  </si>
  <si>
    <t>violeta.markovic@pmf.kg.ac.rs</t>
  </si>
  <si>
    <t>Organic synthesis (small bioactive molecules); Extraction and purification methods (column chromatography and HPLC); Structural characterization (NMR, UV-Vis, mass spectra); Total synthesis of natural compounds, and their corresponding synthetic analogues; Biological activity assessment (antioxidant, antimicrobial); Inhibition of protein-protein interactions (BLI (Bio-Layer Interferometry) and HTRF (Homogeneous Time Resolved Fluorescence) techniques)</t>
  </si>
  <si>
    <t>NMR, IR, UV/Vis spectroscopy, Fluorescence emission spectroscopy</t>
  </si>
  <si>
    <t>NMR, Varian Gemini 2000, 200 MHz Perkin-Elmer Spectrum Two FT-IR spectrometer Shimadzu UV-1800 spectrophotometer Potentiostat/Galvanostat AutoLab PGSTAT204 Titrator Titrando Metrohm RF-6000 spectrofluorophotometer</t>
  </si>
  <si>
    <t>Organometallic compounds, calixarenes</t>
  </si>
  <si>
    <t>biljana.glisic@pmf.kg.ac.rs</t>
  </si>
  <si>
    <t>Synthesis, structural characterization and evaluation of antimicrobial activity of metal complexes; Investigation of possible mechanism of action of the synthesized complexes (interactions of metal ions and complexes with different biomolecules)</t>
  </si>
  <si>
    <t>Metal complexes</t>
  </si>
  <si>
    <t>pnmartinho@ciencias.ulisboa.pt</t>
  </si>
  <si>
    <t>Organic synthesis; synthesis of coordnation compounds; electrochemistry; spectroelectrochemistry; photocatalysis; magnetic properties</t>
  </si>
  <si>
    <t>Organic and inorganic luminescent molecules using different organic backbones and metals.</t>
  </si>
  <si>
    <t>Electrochemistry</t>
  </si>
  <si>
    <t>Inerti atmosphere synthesis; GC-TCD to detect gasesous porducts; UV-vis spectrometer; potentiostat; spectroelectrochemistry cells; zetasizer; FTIR</t>
  </si>
  <si>
    <t>Using luminescence to assess magnetic properties and also actuating properties light activated conformational changes.</t>
  </si>
  <si>
    <t>dragana.stevanovic@pmf.kg.ac.rs</t>
  </si>
  <si>
    <t>Organic and organometallic synthesis</t>
  </si>
  <si>
    <t>NMR, IR, UV/Vis spectroscopy, cyclic voltammetry</t>
  </si>
  <si>
    <t>Organometallic compounds</t>
  </si>
  <si>
    <t>Ivan.Jabin@ulb.be</t>
  </si>
  <si>
    <t>Calix[6]arene-based receptors for metal ions, neutral molecules, anions, ammonium ions, ion pairs and zwiterrionic species. Gold or Silver nanoparticles coated with calixarenes.</t>
  </si>
  <si>
    <t>ESI-MS, GC-MS, HRMS, IR spectroscopy, UV-Vis spectroscopy, NMR</t>
  </si>
  <si>
    <t>sachin.m.chavan@uis.no</t>
  </si>
  <si>
    <t>Material characterization, adsorption, spectroscopy, gas separation</t>
  </si>
  <si>
    <t>Metal-organic frameworks, modified macromolecules, porous organic frameworks</t>
  </si>
  <si>
    <t>colorimetry, Infrared</t>
  </si>
  <si>
    <t>optical UV-VIs-NIR probe, Raman, ATR-IR, Uv-visible spectrophotometer</t>
  </si>
  <si>
    <t>pollutants in water bodies, gases, vapors</t>
  </si>
  <si>
    <t>kate.jolliffe@sydney.edu.au</t>
  </si>
  <si>
    <t>synthesis and characterisation of complex organic molecules, macrocycles and peptides; anion recognition and sensing; NMR, UV-vis and fluorescence titrations; self assembly through hydrogen bonding</t>
  </si>
  <si>
    <t>receptors for sulfate (macrocyclic - hydrogen bonding); receptors and fluorescent sensors for a variety of polyphosphates (particualrly PPi - mostly metal-ligand based); receptors/sensors for di- and tri-carboxylates (hydrogen bonding)</t>
  </si>
  <si>
    <t>fluorescence and colourimetric; array-based sensing</t>
  </si>
  <si>
    <t>NMR, Uv-vis; fluorimeters;</t>
  </si>
  <si>
    <t>all anions, but particularly sulfate, phosphate, polyphosphates and di- and tri-carboxylates</t>
  </si>
  <si>
    <t>mtabakci@ktun.edu.tr</t>
  </si>
  <si>
    <t>Our research group has significant experience in the synthesis of different calixarene derivatives and their applications, such as the removal (by the adsorption and extraction method) and detection (such as flurescence, colorimetric, and QCM sensor development) of various environmentally problematic contaminants.</t>
  </si>
  <si>
    <t>In our laboratory, p-tert-butyl-calix[4]arene is available as a starting material for the synthesis of different calix[4]arene derivatives. In addition, a glove box system suitable for working under special atmospheric conditions is also ready for use in our laboratory when necessary.</t>
  </si>
  <si>
    <t>Our work is focused on optical (fluorometric and/or colorimetric) and QCM sensor techniques.</t>
  </si>
  <si>
    <t>Our laboratories are equipped with a PerkinElmer 100 Fourier transform spectrometer for Fourier transform infrared (FTIR) spectra, a PerkinElmer LS 55 spectrometer for fluorescence studies, a Shimadzu 1280 and PG Instruments T80+ spectrophotometer for UV-Vis. studies, and a Shimadzu Prominence-i LC-2030-3D HPLC device for chromatographic studies.</t>
  </si>
  <si>
    <t>Based on our experience, we intend to contribute to the working group in the design and synthesis of calixarene derivatives with specific signal units suitable for the detection of environmentally problematic pollutants, as well as in the study of the suitability of the systems to detect selected pollutants. Moreover, in these studies, special emphasis will be placed on the molecular design and functionalization of these systems to include alkyl chains terminated with specific linking groups (such as -OH, -COOH or -SH) for interaction with nanomaterials during the development of prototypes and final detection devices.</t>
  </si>
  <si>
    <t>Organic synthesis, dendrimer synthesis, absorption and fluorescence spectroscopy, analysis of organic compounds. interpreting data, designing, and experimenting.</t>
  </si>
  <si>
    <t>Different fluorescent low molecular weight compounds and dendrimers with sensor properties. Heterogeneous polymer and textile sensors.</t>
  </si>
  <si>
    <t>The organic compounds with sensor activity obtained in our laboratory are mainly based on photo-induced electron transfer with a change in fluorescence intensity and color in the presence of analytes</t>
  </si>
  <si>
    <t>Absorption and fluorescence spectrophotometer, Spectrophotometer for color measuring, Basic techniques for the synthesis of fluorescent compounds</t>
  </si>
  <si>
    <t>Development, synthesis, and investigations of novel fluorescent compounds and dendrimers with sensing properties for detection of metal ions, neutral molecules and pH monitoring in aqueous and non-aqueous media.</t>
  </si>
  <si>
    <t>yzorlu@gtu.edu.tr</t>
  </si>
  <si>
    <t>cristiano.zonta@unipd.it</t>
  </si>
  <si>
    <t>vougiouk@chem.uoa.gr</t>
  </si>
  <si>
    <t>larissa.vonkrbek@uni-bonn.de</t>
  </si>
  <si>
    <t>hennie.valkenier@ulb.be</t>
  </si>
  <si>
    <t>tzeli@chem.uoa.gr</t>
  </si>
  <si>
    <t>jasmin.suljagic@untz.ba</t>
  </si>
  <si>
    <t>shah@ruc.dk</t>
  </si>
  <si>
    <t>ece_t_saka@hotmail.com</t>
  </si>
  <si>
    <t>ales.ruzicka@natur.cuni.cz</t>
  </si>
  <si>
    <t>laurarodriguezr@ub.edu</t>
  </si>
  <si>
    <t>kari.t.rissanen@jyu.fi</t>
  </si>
  <si>
    <t>prochazkova@uochb.cas.cz</t>
  </si>
  <si>
    <t>miloslav.polasek@uochb.cas.cz</t>
  </si>
  <si>
    <t>edvinas.orentas@chf.vu.lt</t>
  </si>
  <si>
    <t>m.novo@usc.es</t>
  </si>
  <si>
    <t>jochen.niemeyer@uni-due.de</t>
  </si>
  <si>
    <t>nurettin.menges@erbakan.edu.tr</t>
  </si>
  <si>
    <t>amattiuzzi@x4c.eu</t>
  </si>
  <si>
    <t>lima@fct.unl.pt</t>
  </si>
  <si>
    <t>giulia.licini@unipd.it</t>
  </si>
  <si>
    <t>markus.kowalewski@fysik.su.se</t>
  </si>
  <si>
    <t>srecko.kirin@irb.hr</t>
  </si>
  <si>
    <t>evgeny.kataev@fau.de</t>
  </si>
  <si>
    <t>kare.b.jorgensen@uis.no</t>
  </si>
  <si>
    <t>josef.hamacek@cnrs.fr</t>
  </si>
  <si>
    <t>gunkara@yildiz.edu.tr</t>
  </si>
  <si>
    <t>ggunbas@metu.edu.tr</t>
  </si>
  <si>
    <t>gimeno@unizar.es</t>
  </si>
  <si>
    <t>ggilramirez@lincoln.ac.uk</t>
  </si>
  <si>
    <t>enrique.garcia-es@uv.es</t>
  </si>
  <si>
    <t>jrjimenez@ugr.es</t>
  </si>
  <si>
    <t>vieri.fusi@uniurb.it</t>
  </si>
  <si>
    <t>toni.frontera@uib.es</t>
  </si>
  <si>
    <t>Zoran.Dzolic@irb.hr</t>
  </si>
  <si>
    <t>lianger@umk.pl</t>
  </si>
  <si>
    <t>krishna@hi.is</t>
  </si>
  <si>
    <t>antonella.dallacort@uniroma1.it</t>
  </si>
  <si>
    <t>enrico.dalcanale@unipr.it</t>
  </si>
  <si>
    <t>didier.bourissou@univ-tlse3.fr</t>
  </si>
  <si>
    <t>kristin.bartik@ulb.be</t>
  </si>
  <si>
    <t>pballester@iciq.es</t>
  </si>
  <si>
    <t>riina.aav@taltech.ee</t>
  </si>
  <si>
    <t>(bicyclic) cheltors for metal ions</t>
  </si>
  <si>
    <t>Theoretical chemistry, supramolecular chemistry</t>
  </si>
  <si>
    <t>Computational servers</t>
  </si>
  <si>
    <t>Molecular modeling of supramolecular assemblies, photophysical properties, interaction energies</t>
  </si>
  <si>
    <t>Synthesis, molecular recognition, binding constants, NMR, molecular modelling</t>
  </si>
  <si>
    <t>Fluorescent sensors immobilized on glass</t>
  </si>
  <si>
    <t>Spectroscopy</t>
  </si>
  <si>
    <t>NMR, ITC, X-ray, UV, Fluorescence, CD</t>
  </si>
  <si>
    <t>Creatinine, AA and other low molecular weight markers found in bodily fluids</t>
  </si>
  <si>
    <t>organic, organometallic and coordination chemistry synthesis; photophysics; supramolecular assemblies; luminescent materials</t>
  </si>
  <si>
    <t>Au(I), Pt(II) complexes; other metal complexes (Zn(II), Re(I), Pd(II), Ag(I), Cu(I)...); luminophores (coumarin, fluorescein, rhodamin, triphenylene, phenanthrene, anthracene, naphthalene, pyrene (other common luminophores); organic matrices to develop doped luminescent materials (PMMA, Zeonex, cellulose, polystyrene, alginate)</t>
  </si>
  <si>
    <t xml:space="preserve">UV-vis and emission spectra; NMR (1D and 2D); DLS; optic and fluorescence microscopy; </t>
  </si>
  <si>
    <t>UV-vis Spectrophotometer; UV-vis and NIR spectrofluorometer with possibilty to perform measurements at RT and 77K (solution and solid state); Hamamatsu Quantaurus to measure absolute emission quantum yields; Single Photon Counting to measure emission lifetimes; optic and fluorescence microscopy; DLS. Other common characterization techniques (NMR, IR, mass spectrometry)</t>
  </si>
  <si>
    <t>Polyaromatic hydrocarbons (PAHs); polyfluorinated compounds (PFCs); cations and anions as contaminants</t>
  </si>
  <si>
    <t>jadranka@tmf.ukim.edu.mk</t>
  </si>
  <si>
    <t>QCM</t>
  </si>
  <si>
    <t>FTIR, UV/VIS, Mechanical measurements, contact angle measurements, four probe resistivity meter, thermal conductivity instrument, QCM</t>
  </si>
  <si>
    <t>brais.vazquez@pollution.it</t>
  </si>
  <si>
    <t>Development of customized and miniaturized GCs for different industrial applications (natural gas, process control, stack emissions...)</t>
  </si>
  <si>
    <t>Gaschromatographs with thermo-desorption traps based on MEMS technology; possibility to use also separation columns of GC based on MEMS devices with the aim to separate H2 from Natural Gas compounds</t>
  </si>
  <si>
    <t>TCD, FID and PID sensors</t>
  </si>
  <si>
    <t>microGCs fully developed internally</t>
  </si>
  <si>
    <t>Preconcentration of organic compounds (for instance, styrene; 1,3-butadiene; formaldehyde, probably by derivatization) and inorganic compounds (hydrogen sulfide)
Separation of H2 from Natural Gas compounds</t>
  </si>
  <si>
    <t>matjaz.humar@ijs.si</t>
  </si>
  <si>
    <t>optics, microlasers, microscopy, spectroscopy, edible fluorescent materials, liquid crystals</t>
  </si>
  <si>
    <t>edible fluorescent materials</t>
  </si>
  <si>
    <t>Sensing is performed with microlasers which are made from a fluorescent material. The microlasers are made of or coated with a responsive material and embedded in the (biological) material where the sensing is taking place. The microlaser output is very sensitive to its environment, which enables precise sensing.</t>
  </si>
  <si>
    <t>fluorescence microscopes, spectrometers, lasers, various optics</t>
  </si>
  <si>
    <t>We are the most interested in sensing biological relevant targets. These include parameters for medical diagnostics, (e.g. blood sugar) and parameters important for food security (e.g. pH, glucose, bacteria).</t>
  </si>
  <si>
    <t>i.grabowska@pan.olsztyn.pl</t>
  </si>
  <si>
    <t>Specific technical skills in analytical chemistry area, electrochemical sensors and biosensors.</t>
  </si>
  <si>
    <t xml:space="preserve">We do not produce materials ourselves.
</t>
  </si>
  <si>
    <t>every possible</t>
  </si>
  <si>
    <t>Cavitands, cucurbiturils, polymers, sensors</t>
  </si>
  <si>
    <t>Vitrimers, cavitand-based membranes</t>
  </si>
  <si>
    <t>Fluorescence, electrochemiluminescence, quartz crystal microbalance (QCM)</t>
  </si>
  <si>
    <t>Two photon microscopy, QCM devices</t>
  </si>
  <si>
    <t>epigenetic histone modifications, mainly lysine and arginine methylation, Polyaromatic hydrocarbons (PAHs) ans PFAS removal from wastewater</t>
  </si>
  <si>
    <t>gmousdis@eie.gr</t>
  </si>
  <si>
    <t>Sensors, Spectroscopy, hybridmaterials nanomaterials sol-gel</t>
  </si>
  <si>
    <t>Synthesis of materials</t>
  </si>
  <si>
    <t xml:space="preserve">Spectroscopy </t>
  </si>
  <si>
    <t>UV-Vis-NIR Fluorescence NIR Raman etc</t>
  </si>
  <si>
    <t>Medical - Environment</t>
  </si>
  <si>
    <t>Computational Chemistry and Physics: 
My research includes computational studies of molecules and molecular systems ranging from diatomics to supramolecular assemblies and nanomaterials.
The studied systems have applications as chemical sensors and molecular logic gates.</t>
  </si>
  <si>
    <t>Calculation of absorption &amp; emission spectra. Study of reaction mechanisms.</t>
  </si>
  <si>
    <t>High Performance Computing systems</t>
  </si>
  <si>
    <t>Synthesis of mesoporous inorganic oxides, surface functionalization, organic synthesis, N2 sorption analysis, spectroscopic analyses.</t>
  </si>
  <si>
    <t>Mesoporous SiO2, TiO2, Nb2O5. SiO2 with covalently attached organic functional groups.</t>
  </si>
  <si>
    <t>Reactor connected with FTIR to track concentrations of pollutants in vapour phase (e.g., isopropanol, acetone).</t>
  </si>
  <si>
    <t>UV-Vis-NIR spectrophotometer with integrating sphere, Zeta potential analyzer, Particle sizer (DLS), N2 sorption analyzer, Fluorescence spectrometer (soon)</t>
  </si>
  <si>
    <t>enzymes (esterases so far)</t>
  </si>
  <si>
    <t>sonja.jovanovic@vin.bg.ac.rs</t>
  </si>
  <si>
    <t>Synthesis of nanomaterials (hydro-/solvothermal, co-precipitation), Physicochemical characterization, surface functionalization of nanoparticles, electrochemical characterization, surface chemistry</t>
  </si>
  <si>
    <t>Spinel ferrite nanoparticles (Co-ferrite; Co,Zn-ferrite; Co,Ga-ferrite; Zn-ferrite, Zn,Cu-ferrite and others), graphene oxide, their composites, bismuth vanadate (nanoparticles and film), molecular crystals</t>
  </si>
  <si>
    <t>Electrochemical detection</t>
  </si>
  <si>
    <t>UV-VIS, TPD (Temperature Programed Desorption), Gamry (Electrochemical instruments)</t>
  </si>
  <si>
    <t>Gallic acid, Quercetin, Naringenin, Cyanidin, Carbendazim and similar</t>
  </si>
  <si>
    <t>Design, and synthesis of boronic acid fluorescent sensors</t>
  </si>
  <si>
    <t>Fluorescence sensing by competitive displacement or quenching interactions</t>
  </si>
  <si>
    <t>Fluorimeter, organic synthesis equipment</t>
  </si>
  <si>
    <t>Lectins i.e. infection</t>
  </si>
  <si>
    <t>r.gupta.3@bham.ac.uk</t>
  </si>
  <si>
    <t>Analytical chemistry, (optical) sensing, microfluidics, hydrogels, electric and acoustic fields</t>
  </si>
  <si>
    <t>Photoactive hydrogels</t>
  </si>
  <si>
    <t>optical based on refractive index, absorbance, scattering, and fluorescence</t>
  </si>
  <si>
    <t>Refractive index sensing, Spectrometers, Microscopes, MALDI, HPLC, GC</t>
  </si>
  <si>
    <t>Proteins, DNA, small molecules, volatile organic compounds,</t>
  </si>
  <si>
    <t>pavelsar@inbox.lv</t>
  </si>
  <si>
    <t>Material science, Technical and research skills of growth and study of metal oxide nanostructures</t>
  </si>
  <si>
    <t>Zinc Oxide nanostructures</t>
  </si>
  <si>
    <t>Differential Pulse Voltammetry (DPV)</t>
  </si>
  <si>
    <t>SEM with Electron Mivroprobe Analysis, X-ray difractometer, Atom Force Microscope, Vacuum Units, Confocal Laser Scanning Microscope, Optical Difractometer</t>
  </si>
  <si>
    <t>DNA primers and PCR products of Trichinella Britovi and Trichinella Spiralis, Heavy metals ions</t>
  </si>
  <si>
    <t>organic chemistry, supramolecular chemistry and materials chemistry</t>
  </si>
  <si>
    <t>supramolecular organo- and hydrogels</t>
  </si>
  <si>
    <t>fluorescence, colorimetry</t>
  </si>
  <si>
    <t>access to the Institute's UV-Vis, fluorescence spectrometer, CD spectropolarimeter as well as NMR and EPR facilities</t>
  </si>
  <si>
    <t>construction of unique nanoassemblies with disassembly-induced emission enhancement</t>
  </si>
  <si>
    <t>gabriela.hristea@icpe-ca.ro</t>
  </si>
  <si>
    <t>synthesis of carbon nanoparticles/nanomaterials (aerogels/xerogels carbon whiskers, graphene/graphene-like materials, worm-like carbons etc) designed for different industrial applications such as: supercapacitors, hydrogen storage, sensors for pesticides, electrodes for water desalination, biosensors (based on antibodies coupling)</t>
  </si>
  <si>
    <t>electrochemical</t>
  </si>
  <si>
    <t xml:space="preserve">All-in-one” potentiostat / galvanostat VoltaLab 40 Radiometer Analytical: with the following techniques: Cyclic Voltametry, Potentiodynamic polarization, Open Circuit Potential, Electrochemical Impedance Spectroscopy, ChronoAmperometry, ChronoPotentiometry, ChronoCoulometry, PRISM 300 automatic spraying system, Thin Film Deposition UHV System, Probe Sonicator, APLPHA 1-2 LD lyophilisation system, HIGH Pressure Reactor -Berghoff, Electrochemical workstation - Multichannel potentiostat, vacuum ovens. </t>
  </si>
  <si>
    <t xml:space="preserve">carbamate/carbendazim molecules, H2 (low levels) </t>
  </si>
  <si>
    <t>Srecko.Kirin@irb.hr</t>
  </si>
  <si>
    <t>bioinoganic chemistry, inorganic stereochemistry, homogeneous catalysis</t>
  </si>
  <si>
    <t>nitrogen and/or phosphine ligands, amino acids and short peptides, transition metal complexes and organometallics</t>
  </si>
  <si>
    <t>various spectroscopic techniques (NMR, IR, UV-Vis, CD...)</t>
  </si>
  <si>
    <t>transition metal complexes or organometallics of bioconjugates of amino acids or short peptides with nitrogen or phosphine ligands</t>
  </si>
  <si>
    <t>erika.svara-fabjan@zag.si</t>
  </si>
  <si>
    <t xml:space="preserve">Synthesis and characterization of functionalized mesoporous materials with variation in pore diameter and with integrated dyes for sensing applications </t>
  </si>
  <si>
    <t>Functionalized mesoporous materials with variation in pore diameter and with integrated dyes</t>
  </si>
  <si>
    <t>UV-Vis spectrophotometry with colorimetry, fluorescence</t>
  </si>
  <si>
    <t>UV-Vis-NIR spectrophotometer with integrating sphere, Fluorescence Spectrometer (will be avaliable in 2024), FT-IR spectrophotometer, Nitrogen sorption analyzer (ASAP), powder X-Ray diffractometer (XRD), DLS and zeta potential analyzer.</t>
  </si>
  <si>
    <t>Relative humidity, proteins</t>
  </si>
  <si>
    <t>potentiometry, cyclic voltammetry,, square wave voltammetry,
differential pulse voltammetry, electrochemical impedance spectroscopy,
quartz microbalance, measurement of contact angle, surface plasmon resonance</t>
  </si>
  <si>
    <t>Electrochemical measurement system AUTOLAB, Eco Chemie, The Netherlands; Labs, Inc. EMF16 Precision Electrochemistry EMF Interface, Lawson, USA; Quartz Crystal Microbalance (QCM) 410 CH Instruments, USA; OCA 15 – for wettability angels measurements DataPhysic, Germany; Surface plasmon resonanace (SPR), AUTOLAB, Eco Chemie, The Netherlands; Spectrophotometer NANODROP 2000, Thermo Scientific, US.</t>
  </si>
  <si>
    <t>Replies</t>
  </si>
  <si>
    <t>Chiral macrocycles synthesis and supramolecular applications for recognition and sensing</t>
  </si>
  <si>
    <t>Chiral hemicucrbiturils and their derivatives with porphyrins etc </t>
  </si>
  <si>
    <t>Spectroscopic: Circular dichroism, vibrationl dichroism, UV-vis, fluoressence</t>
  </si>
  <si>
    <t>CD, VCD, UV, FS, NMR, HPLC, GC, MS, HRMS, SCXRD</t>
  </si>
  <si>
    <t>chiral bioactive componds, pollutants etc</t>
  </si>
  <si>
    <t>Synthesis of naphthalimide and BODIPY dyes, macrocyclization reactions, host-guest chemistry, fluorescence properties including quantum yields, temperature-dependent fluorescence, fluorescence lifetimes, aggregation, chiral recognition</t>
  </si>
  <si>
    <t>water-soluble fluorescence probes based on photoinduced electron transfer, Förster resonance energy transfer, and internal charge transfer.</t>
  </si>
  <si>
    <t>Fluorescence, colorimetric</t>
  </si>
  <si>
    <t>600MHz NMR, Fluorescence with time-resolved unit and temperature control, UV-Vis, Circular Dichroism Spectrometers, pH-titration, Conductometry, Cyclic voltammetry, X-ray, ESI mass spectrometer </t>
  </si>
  <si>
    <t>phosphate, sulfate, nitrate, oxalate, fluoride, pyrophosphate, amino acids, ATP, nucleotides, DNA, RNA sequences, </t>
  </si>
  <si>
    <t>fluorescent nanocluster synthesis, UV-Vis-Fluorescence spectroscopy, Molecular Biology, DNA-RNA-protein biochemistry, mammalian cell culture, gel electrophoresis, fluorescence and confocal microscopy.</t>
  </si>
  <si>
    <t>Fluorescent noble metal nanoclusters synthesis, purification, characterization; DNA secondary structure design and characterization to encapsulate silver nanoclusters, reversible turn-on/turn-off fluorescence of metal nanoclusters in response to target; supramolecular fluorescent DNA structures.</t>
  </si>
  <si>
    <t>Fluorescence-UV-Vis spectroscopy, fluorescence imaging in the mammalian cells.</t>
  </si>
  <si>
    <t>Nucleic acids (DNA and RNA), hydroxyl radicals, heavy metals</t>
  </si>
  <si>
    <t>metallo-supramolecular cages, Photoswitches, Thermochemistry (host-guest)</t>
  </si>
  <si>
    <t>host-guest chemistry</t>
  </si>
  <si>
    <t>ITC, in situ NMR illumination, UV/vis with in situ illumination, UV/vis plate reader</t>
  </si>
  <si>
    <t>stimuli-responsive metallo-supramolecular cages, dissipative self-assembly, new photoswitches</t>
  </si>
  <si>
    <t>Organic Synthesis, Organometallic Chemistry, Coordination Chemistry, Photoactive Compounds, Smart Materials, Luminescent Compounds, Chemiluminescent Compounds, Supramolecular Chemistry, Carbon Nanostructures, Fullerenes, Physical Organic Chemistry</t>
  </si>
  <si>
    <t>We can provide to potential collaborators existing or tailor-made compounds of organic, organometallic, coordination, or dendrimeric nature, such as: Polyaromatic Compounds, Ligands (N-heterocyclic carbenes, bipyridines, terpyridines, quinolinols), Dendrimers, Compounds for surface modifications, Benzoxanthenes, Gold complexes, Copper complexes, Ruthenium complexes, Fullerene derivatives, Luminol derivatives, Acridinium esters, Mitotropic compounds, Endoplasmic reticulum targeting compounds, Clickable compounds, Hole transporting materials, Photosensitizers, Fluoresceins, Squaraines,</t>
  </si>
  <si>
    <t>We are synthetic chemists seeking collaboration with research groups in need of innovative compounds with tailor-made photophysical properties</t>
  </si>
  <si>
    <t>NMR, GC-MS, HRMS, MALDI, FTIR, UV-Vis, Fluorescence</t>
  </si>
  <si>
    <t>We can design functional molecules aiming at all types of targets</t>
  </si>
  <si>
    <t>Medicinal Chemistry, Organic Synthesis, Design of ESIPT-emitted molecules, Spectroscopic Characterization, Carbon-based nanomaterials, Covalent-Organic Framework (design and synthesis)</t>
  </si>
  <si>
    <t>Fluorometric ESIPT emission</t>
  </si>
  <si>
    <t>Fluorometry, Confocal microscope, UV-Vis spectrometry, Cell Culture, </t>
  </si>
  <si>
    <t>cell organelles, ions</t>
  </si>
  <si>
    <t>Organic synthesis, chemistry, purification, extraction, heterocyclic compounds, drug design, drug delivery systems, novel drug synthesis, characterization</t>
  </si>
  <si>
    <t>Organic chemistry laboratory </t>
  </si>
  <si>
    <t>supramolecules</t>
  </si>
  <si>
    <t>Flash chromatograpy, FTIR, GC-MS, UV, Cryostat, vacuum oven</t>
  </si>
  <si>
    <t>supramolecule synthesis techniques, novel supramolecules</t>
  </si>
  <si>
    <t>Organic Synthesis, Supramolecular Chemistry, Interlocked Molecules</t>
  </si>
  <si>
    <t>Chiral BINOL-phosphates, linked bis- and trisphosphates, rotaxane- and catenane-based phosphates, phosphate-ammonium systems</t>
  </si>
  <si>
    <t>Fluorescence spectroscopy, UV/Vis spectroscopy, NMR-spectroscopy, PCA/LDA</t>
  </si>
  <si>
    <t>Mostly cationic species, such metal ions or ammonium-ions. Also stereoselective detection of chiral cations. </t>
  </si>
  <si>
    <t>alessandro.casnati@unipr.it</t>
  </si>
  <si>
    <t>multivalent ligands; macrocycles; calixarenes; bioorganic chemistry; interaction with biomolecules</t>
  </si>
  <si>
    <t>calixarenes functionalised with multiple copies of organic ligands</t>
  </si>
  <si>
    <t>NMR; ITC; UV-vis; spectrofluorimeter</t>
  </si>
  <si>
    <t>Recognition of bacteria</t>
  </si>
  <si>
    <t>Organic and inorganic synthesis, focus on coordination compounds of lanthanides. Multi-disciplinary approach to solving problems. Has had success in translating one technology from laboratory to industrial production.</t>
  </si>
  <si>
    <t>Molecular probes based on ultra-stable (inert) lanthanide chelates. We have developed lanthanide chelates that can be used as versatile building blocks for construction of more advanced molecular architectures. The chelates are exceptionally stable even in very harsh conditions, like concentrated acids. They can be integrated within peptide chains, and be used in combinatorial synthesis to prepare a large number of potential probes for screening and selection of the probes that respond to particular analytes. The sensing is possible via the unique luminescence and paramagnetic properties of lanthanides.</t>
  </si>
  <si>
    <t>Luminescence (long-lived luminescence of lanthanides like Eu, Tb, Yb). NMR (based on specific paramagnetic shift of lanthanides). Potentially photonic upconversion (based on discrete molecules carrying combinations of lanthanides, which absorb in IR and emit in VIS).</t>
  </si>
  <si>
    <t>Mainly instrumentation for organic synthesis and related analytical techniques. In our lab: well-equipped synthetic laboratory; analytical HPLC system with MS, UV and fluorescence detector; preparative HPLC; 3D printer; soon to to be installed ICP-MS (QQQ). Shared instruments at our institute: several NMR spectrometers, MS spectrometers, elemental analysis, several fluorescence spectrometers. Our institute also has Development Center with a broad range of machining capabilities for making custom-built instrumentation.</t>
  </si>
  <si>
    <t>Could be practically anything, from metal ions and small molecules up to biomolecules. Molecules for particular targets must be found by screening large combinatorial libraries of synthesized potential probes.</t>
  </si>
  <si>
    <t>Supramolecular chemistry, organic synthesis, molecular recognition</t>
  </si>
  <si>
    <t>salophen ligands</t>
  </si>
  <si>
    <t>NMR, Uv-vis</t>
  </si>
  <si>
    <t>NMR 600 MHz</t>
  </si>
  <si>
    <t>Anion sensing</t>
  </si>
  <si>
    <t>Expertise in designing and synthetizing organic scaffolds for metal complexation in sensing devices (including characterization analytical techniques), bioconjugation of probes, signal evaluation, etc.; kinetic and thermodynamic aspects related to applications in bioanalysis/biophysics</t>
  </si>
  <si>
    <t>supramolecular complexes with metals, host-guest systems, multivalent bioassemblies </t>
  </si>
  <si>
    <t>optical sensing (fluorescence, luminescence), NMR, interactions at interfaces (BLI)</t>
  </si>
  <si>
    <t>stopped-flow, spectrophotometry, NMR, MS, CD, microfluidics</t>
  </si>
  <si>
    <t>metal ions, anions, small molecules and complexes, biomolecules</t>
  </si>
  <si>
    <t>Synthesis of organic molecules of any complexity, supramolecular chemistry (host-guest chemistry, H-bond and coordination-bond driven assemblies, supramolecular polymers), material chemistry (TADF materials, IR-Vis upconversion in films), surface chemistry (SAM, surface patterning (AFM, Dip-pen, etc.)).</t>
  </si>
  <si>
    <t>H-bonded aggregates, both discrete and polymeric, possessing large square shaped hydrophobic cavity of roughly 1.0 nm. When equipped with PEG chains, receptors are stable in relatively polar media (CH3CN, THF), but perhaps not in water. Can be easily decorated with fluorescent reporting groups.</t>
  </si>
  <si>
    <t>Fluorescence, NMR</t>
  </si>
  <si>
    <t>NMR (both solution and solid state), fluorescence, UV, CD</t>
  </si>
  <si>
    <t>Relatively hydrophobic and rather big (or perhaps multiple guests within one cavity)</t>
  </si>
  <si>
    <t>Research group with extensive experience in the photophysical study of fluorescent probes and their use in the structural and dynamic study of supramolecular systems of biomedical and technological interest. Expert in various fluorescence spectroscopy techniques and advanced data analysis methods.</t>
  </si>
  <si>
    <t>Fluorescent probes with proton and electron transfer processes in the excited state sensitive to the formation of aggregates and supramolecular complexes. Study of association dynamics in host-guest systems. Supramolecular systems under study: amyloid aggregates, surfactant micelles, DNA binders, etc.</t>
  </si>
  <si>
    <t>UV-Vis absorption and fluorescence spectroscopies. Time-resolved fluorescence. Fluorescence Anisotropy. Fluorescence Correlation Spectroscopy and Single-Molecule Multiparametric Detection.</t>
  </si>
  <si>
    <t>UV-Vis absorption spectrometers. Fluorescence spectrometers with polarisators for fluorescence anisotropy measurements. Time-correlated single-photon counting for fluorescence lifetime measurements. Single-Molecule Detection: Fluorescence Correlation Spectroscopy (FCS) and Burst Integrated Fluorescence Detection (BIFL). Total Internal Reflection Fluorescence and FRET Detection (smTIRF). </t>
  </si>
  <si>
    <t>DNA detection and quantification. Calcium sensing. Early amyloid aggregation sensing.</t>
  </si>
  <si>
    <t>Design and synthesis of ligands and supramolecular systems; Solid-state characterization with several methods, e.g. SCXRD, PXRD, thermal analysis, UV-VIS/solid; In-depth studies of intermolecular interactions (in combination with computational methods); Triggering single-crystal to single-crystal transformations, allowing to follow the molecular recognition process in situ.</t>
  </si>
  <si>
    <t>Macrocycles (calixarenes, pillararenes), metal complexes (e.g. MOFs)</t>
  </si>
  <si>
    <t>This paragraph is not fully clear to me (how broadly is this defined?) </t>
  </si>
  <si>
    <t>XtaLAB Synergy-S Dualflex X-Ray diffractometer, Bruker Avance III 700 MHz and 400 MHz NMR, gas &amp; vapor adsorption analyser, photoreactor with attachment for single-crystals , Parr-reactor for solvothermal reactions.</t>
  </si>
  <si>
    <t>gases, contaminants (organic molecules) in aqueous environments</t>
  </si>
  <si>
    <t>supramolacular interactions, X-ray crystallography, hostr/rece+tor design</t>
  </si>
  <si>
    <t>two SCXRD instruments (rotating anode Cu + Ciu/Mo micro-focus), 4 mass spectyrometers, four NMRs (300, 400, 500, 800 MHz, also solid-state on 40)</t>
  </si>
  <si>
    <t>see materials</t>
  </si>
  <si>
    <t>structural chemistry of the sensor complexes</t>
  </si>
  <si>
    <t>transition metal and main group chemistry, synthesis, characterization</t>
  </si>
  <si>
    <t>P,B-substituted pi-systems, benzophosphole oxides, gold &amp; palladium complexes, anionic supramolecular cages</t>
  </si>
  <si>
    <t>UV-vis</t>
  </si>
  <si>
    <t>Laser flash photolysis, stop-flow apparatus</t>
  </si>
  <si>
    <t>Explore &amp; exploit the luminescent properties of original TM / MG-based (supra)molecular systems</t>
  </si>
  <si>
    <t>Molecular Biology- PCR, qPCR, enzymes, cloning, electrophoresis, nucleic acid extraction, and purification; mammalian cell culture, transfection and imaging, bacterial protein expression and purification. Analytical chemistry- UV-Vis-Fluorescence spectrofluorometers, HPLC, mass spectrometry (ESI and LC-MS); Small-angle X-ray scattering (SAXS); atomic force microscopy (AFM); NTA Particle Metrix Zetaview.</t>
  </si>
  <si>
    <t>Synthesis: Analytical HPLC, Preparative Recycling HPLC, Combiflash NextGen 300+, Analytical methods: NMR (400/600 MHz), UV/Vis+Fluorescence: Biotek Synergy H1M2, Varian Cary 300, Varian Cary Eclipse.</t>
  </si>
  <si>
    <t>No. of Members</t>
  </si>
  <si>
    <t>manuel.algarra@unavarra.es</t>
  </si>
  <si>
    <t>dragana.bartolic@imsi.rs</t>
  </si>
  <si>
    <t>avni.berisha@uni-pr.edu</t>
  </si>
  <si>
    <t>anaisabel.borras@icmse.csic.es</t>
  </si>
  <si>
    <t>gilles.bruylants@ulb.be</t>
  </si>
  <si>
    <t>mehmetcabuk@mersin.edu.tr</t>
  </si>
  <si>
    <t>mariona.dalmases@icfo.eu</t>
  </si>
  <si>
    <t>estefania.delgado@uv.es</t>
  </si>
  <si>
    <t>mersoz@selcuk.edu.tr</t>
  </si>
  <si>
    <t>C.Fonsecaguerra@vu.nl</t>
  </si>
  <si>
    <t>charalambous-hayes.sophia@ucy.ac.cy</t>
  </si>
  <si>
    <t>mkaraman@ktun.edu.tr</t>
  </si>
  <si>
    <t>ozge.saglam@ieu.edu.tr</t>
  </si>
  <si>
    <t>nathalie.swinnen@solvay.com</t>
  </si>
  <si>
    <t>cecylia.wardak@mail.umcs.pl</t>
  </si>
  <si>
    <t>none really</t>
  </si>
  <si>
    <t>Organometallic and Coordination Chemistry, optical properties, catalytic properties and biological properties. Ligand design</t>
  </si>
  <si>
    <t>Gold, silver, copper, zinc and other metal complexes with various types of ligands that confer the desired properties. </t>
  </si>
  <si>
    <t>Fluorescence and Luminescence Sensing, Microscopy</t>
  </si>
  <si>
    <t>uv-vis, luminometer, microscope </t>
  </si>
  <si>
    <t>Organic molecules, proton, metals, contaminants</t>
  </si>
  <si>
    <t>Organic Synthesis</t>
  </si>
  <si>
    <t>Pillararenes</t>
  </si>
  <si>
    <t>Not experienced</t>
  </si>
  <si>
    <t>NMR and regular organic synthesis lab equippment, photochemistry equippment</t>
  </si>
  <si>
    <t>No suggestion at the moment</t>
  </si>
  <si>
    <t>Synthesis, Molecular Recognition Studies, Catalysis</t>
  </si>
  <si>
    <t>Metal complexes and supramolecular cages</t>
  </si>
  <si>
    <t>Mainly working in Chiral Sensing</t>
  </si>
  <si>
    <t>NMR, CD</t>
  </si>
  <si>
    <t>Chiral molecules</t>
  </si>
  <si>
    <t>Phosphorus and nitrogen ligands, main group metal complexes, lanhanides</t>
  </si>
  <si>
    <t>Synthesis under strict conditions</t>
  </si>
  <si>
    <t>NMR specroscopy</t>
  </si>
  <si>
    <t>NMR, Raman, IR, UV-Vis spectrometers, XRD diffractometers</t>
  </si>
  <si>
    <t>Multi-stimuli responsive sensors based on phosphazene/azobenzene platform</t>
  </si>
  <si>
    <t>Electronic structure methods; Dynamics of molecular systems; Simulation of optical and X-ray spectra; Theory of light-matter interaction.</t>
  </si>
  <si>
    <t>Strong light-matter coupling in micro cavities.</t>
  </si>
  <si>
    <t>N/A</t>
  </si>
  <si>
    <t>organic chemistry, advanced NMR spectroscopy, quantum-chemical calculations</t>
  </si>
  <si>
    <t>NMR and optical spectroscopy</t>
  </si>
  <si>
    <t>NMR spectroscopy</t>
  </si>
  <si>
    <t>photoswitches, chelators, building blocks for smart materials, biologically active compounds, natural compounds</t>
  </si>
  <si>
    <t xml:space="preserve">Material Chemistry, Surface Spectroscopy, </t>
  </si>
  <si>
    <t>Carbon Dots Nanoparticles</t>
  </si>
  <si>
    <t>Fluorescence</t>
  </si>
  <si>
    <t>XPS, Photoluminiscence, HR-TEM</t>
  </si>
  <si>
    <t>any substance susceptible to analysis</t>
  </si>
  <si>
    <t xml:space="preserve">Construction, research of propeties and analytical application of electrochemical sensors such as ion-selective electrode, voltammetric sensors and biosensors </t>
  </si>
  <si>
    <t>ionophores, carbon based nanomaterials and nanocomposite , materials for preparation PVC membranes, lacase</t>
  </si>
  <si>
    <t>potentiometry, voltammetry, electrochemical impedance spectroscopy</t>
  </si>
  <si>
    <t>electrochemical   analyzer μAutolab,  channel data acquisition system (Lawson Labs. Inc., USA)</t>
  </si>
  <si>
    <t>inorganic cations and  anions, organic compounds</t>
  </si>
  <si>
    <t>Functionalized luminescent polypyridyl ruthenium(II) and iridium(III) complexes exhibiting self-assembly</t>
  </si>
  <si>
    <t xml:space="preserve">Functionalized polypyridyl ruthenium(II) and iridium(III) complexes able to self-assemble inside an aqueous solution and readily form nanostructures with strong luminescent porperties </t>
  </si>
  <si>
    <t>1 Perkin-Elmer Lambda 750 S spectrometer, Horiba Jobin Yvon Fluorolog 3-22 modular spectrofluorometer with a 450 W xenon lamp, 1 IBH FluoroHub TCSPC controller and a NanoLED (372 nm) pulse diode excitation source (τ &lt;10 μs), 1 IBH FluoroHub TCSPC controller and a NanoLED (372 nm) pulse diode excitation source (τ &lt;10 μs), 1 Hamamatsu C11347 absolute PL quantum yield spectrometer.</t>
  </si>
  <si>
    <t>Organic synthesis, calixarenes, supramolecular chemistry, design of sensors, surface modification, nanoparticles synthesis and characterization</t>
  </si>
  <si>
    <t>Fluorescence (chemosensing), plasmonic materials (LFAs)</t>
  </si>
  <si>
    <t>Proteins, antibodies, ammonium ions, anions, metal ions, zwitterionic species</t>
  </si>
  <si>
    <t>Toxicological biochemistry
Optical spectroscopy
Nanotechnology</t>
  </si>
  <si>
    <t>Optical spectroscopy and microscopy</t>
  </si>
  <si>
    <t>Microplate reader with monochromator and fluorescence signal detection (Tecan Infinite M Nano+, Switzerland)
Fl3-221 P spectrofluorimeter and phosphorimeter 
UV-Vis spectrophotometer 
Optical / fluorescence microscope</t>
  </si>
  <si>
    <t>aflatoxins, bisphenol A, antibiotics, pesticides</t>
  </si>
  <si>
    <t>s.j.butler@lboro.ac.uk</t>
  </si>
  <si>
    <t>Organic synthesis, lanthanide coordination chemistry, photophysical analysis, design of Host-Guest systems</t>
  </si>
  <si>
    <t>hydrogel materials, responsive polymers  (collaboration with Helen Willcock)</t>
  </si>
  <si>
    <t xml:space="preserve">Luminescence spectroscopy, Time-resolved emission intensity and lifetime,  fluorescence microscopy, plate reader assays, MRI imaging </t>
  </si>
  <si>
    <t>Modular fluorimeter with pulsed laser for lifetime measurements, microplate reader</t>
  </si>
  <si>
    <t>Primarily anions, plus short-lived reactive oxygen and nitrogen species</t>
  </si>
  <si>
    <t>nanofabrication techniques, nanomaterials synthesis, nanoscale characterization techniques, spectroscopy techniques, clean room operations</t>
  </si>
  <si>
    <t>Ceramic nanomaterials, dielectric nanofilms, electrospun nanofibers, upconverting 2D materials</t>
  </si>
  <si>
    <t>Nanoscale optical sensing</t>
  </si>
  <si>
    <t xml:space="preserve">atomic force microscopy, scanning electron microscopy, X-ray diffraction, UV-Vis Spectrophotometer, Fourier Transform Infrared Spectroscope </t>
  </si>
  <si>
    <t>Material Properties Sensing Targets</t>
  </si>
  <si>
    <t xml:space="preserve">Materilas characterization via molecular spectroscopy (optical spectroscopy, resonance Raman) </t>
  </si>
  <si>
    <t>Optical Spectroscopy (UV-vis, fluorescence), resonance Raman</t>
  </si>
  <si>
    <t>UV-vis, spectrofluoremeter, resonance Raman homebuilt setup with wavelengths spanning the UV to nearIR, Raman microscopy with visible excitation</t>
  </si>
  <si>
    <t>Organic and inorganic materials, Molecular sensor for sensing of nitroaromatics and heavy metal ions</t>
  </si>
  <si>
    <t>Synthesis and intstrumental Labs. Polycyclic aromatic compounds, Metal organic frameworks</t>
  </si>
  <si>
    <t xml:space="preserve">Synthesis of polymer based composites, characterization, conductivity and sensor measurements, nanomaterials and their chemosensory characteristics </t>
  </si>
  <si>
    <t>Monomers, Polymers, carbon based fillers, nanomaterials (graphene, carbon-nanotubes, graphene nanoribbons)</t>
  </si>
  <si>
    <t>gold covered glass supstrates, suitable substrates for QCM measurement</t>
  </si>
  <si>
    <t>Physical chemistry, steady state and time resolved electronic spectroscopy </t>
  </si>
  <si>
    <t>Photoinduced electron transfer, energy transfer, excited state proton transfer, Excimer/exciplex dynamics, multiplex FRET systems, ratio metric fluorescence probing</t>
  </si>
  <si>
    <t>Spectrofluorometer and Micro-spectrofluorometer, ns-Time Correlated Single Photon Counting, ns-Transient Absorption Spectrophotometer, Stopped-flow spectrophotometer, Photochemical irradiation equipment's, DSSC assembly and characterization equipment, DSC and ITC.</t>
  </si>
  <si>
    <t>peptides, nucleic acids, PAHs, metal ions</t>
  </si>
  <si>
    <t>Phthalocyanines, photocatalysis, catalytic activity, oxidation of organic molecules</t>
  </si>
  <si>
    <t>Inorganic macrocylcles</t>
  </si>
  <si>
    <t>Sem tga ftir nmr</t>
  </si>
  <si>
    <t>Ftir nmr sem</t>
  </si>
  <si>
    <t>Synthesis inorganic macrocylcle and investigation luminescence potential</t>
  </si>
  <si>
    <t>GGilramirez@lincoln.ac.uk</t>
  </si>
  <si>
    <t>UV-Vis and Fluorescence</t>
  </si>
  <si>
    <t>Our main targets involve lanthanide containing assemblies. We are currently focussed on the use of these assemblies to develop optical sensors for organophosphorous compounds.</t>
  </si>
  <si>
    <t>Fluorescence and Absorption techniques; NMR technique</t>
  </si>
  <si>
    <t>Small molecules, anions and metal cations</t>
  </si>
  <si>
    <t>Supramolecular and Coordination Chemistry of polyamines, determination of equilibrium consants, nucleic acid interactions, inrganic nanopraticles, liposomes, and polyamide-polyamine polymers</t>
  </si>
  <si>
    <t>cyclophanes, polyazamacrocycles, fluorescent ligands, oxidic nanoparticles, polymers</t>
  </si>
  <si>
    <t>Fluorescence, Uv-Vis, Electrochemistry, mass spectrometry,</t>
  </si>
  <si>
    <t>Potentiometric titrators, UV.Vis spectroscopy, Fluorimeters, cyclic voltammperometry, NMR, mass spectrometers, electron microscopy</t>
  </si>
  <si>
    <t>Detection of polutants (antibiotics, agrochemicals, etc), detection of oxygen reactive species (ROS), anionic biopolymers.</t>
  </si>
  <si>
    <t>My research interests include host-guest systems and self-assembly. My expertise lies in anion binding, fullerene recognition and the assembly of topologically non-trivial organic structures. My current research focus is in the design, synthesis, characterization, and study of functional molecular aggregates. Main Skills: Synthetic supramolecular chemistry, host-guest titrations with a range of techniques (ITC, NMR, absorption and emission spectroscopies), study of self-assembled systems  I am interested in developing fundamental understanding of the effect of interlocked/entwined molecular geometries within supra-/macro- molecular materials. Although topological chirality is one of the unique traits of mechanically interlocked molecules (MIMs), it has received less attention than point chirality. In topological chirality, the chirality arises from the space relations between the MIM components. My approach towards the design of the tools required to gather such understanding involves synthesising MIMs using lanthanide-template strategies. The use of lanthanides allows me to use their unique photophysical and magnetic properties to probe the systems under study. Lanthanide containing assemblies have great potential in healthcare technologies as molecular sensors in cellular imaging or for MRI applications. Expertise of the academics at SoC in Lincoln focuses around supramolecular chemistry and developing nanomaterials. As such the School hosts a wide range of analytical instrumentation aimed at the characterization of nanomaterials and the recently EU funded “The Bridge” (https://www.thebridge-lincoln.org/), aims at developing industry links within the nanomaterials field. Main Skills: Synthetic supramolecular chemistry, host-guest titrations with a range of techniques (ITC, NMR, absorption and emission spectroscopies), study of self-assembled systems </t>
  </si>
  <si>
    <t>Edinburgh Instruments FLS980 Fluorescence Spectrometer, AnalytikJena Specord 210, Applied Photophysics PiStar CD Spectrometer, LCQTOF Thermo Scientific Orbitrap, NMR Bruker Advance III-HD 500 MHz, TA Instruments NanoITC</t>
  </si>
  <si>
    <t>Supramolecular Chemistry, Coordination Chemistry and Bioinorganic chemistry; synthesis of new ligands, most of them having a macrocyclic skeleton and study of their metal complex-formation properties; development of fluorescent chemosensors for multiple applications; synthesis of molecular and metal-systems with antineoplastic activity. In the last few years his interest was focused on the synthesis of receptors and metal-complexes behaving as metallo-receptors for the recognition, sensing, signaling, sequestration, transport, dosage, and/or activation of biological and environmental substrates and towards the development of molecular systems and metal complexes having antineoplastic activity.</t>
  </si>
  <si>
    <t>Varian Cary 100 spectrophotometer equipped with a temperature control unit. PerkinElmer spectrophotometer LAMBDA 1050+ 2D Base Inst (no sw). Varian Cary Eclipse fluorescence spectrophotometer. HORIBA Scientific spectrofluorimeter FluoroMax PLUS TCSPC. CD JASCO J-1500, NMR AVANCE NEO 600MHz </t>
  </si>
  <si>
    <t>c.fonsecaguerra@vu.nl</t>
  </si>
  <si>
    <t>Theoretical chemist</t>
  </si>
  <si>
    <t>-</t>
  </si>
  <si>
    <t>compute cluster</t>
  </si>
  <si>
    <t>Electrorheological fluids, Polymer and composite synthesis and characterization, Electrokinetic properties, Colloidal dispersions, adsorption, surface charge</t>
  </si>
  <si>
    <t>Conducting polymers, Natural polymers, Clays, Chitosan, polyaniline, perlite, and their suspensions in silicone oil or other insulating oil</t>
  </si>
  <si>
    <t>Electro responsive (electric field induced) and pH responsive systems</t>
  </si>
  <si>
    <t>Electrorheometer, Malvern zeta sizer, dielectric measurements</t>
  </si>
  <si>
    <t>Vibration damping ability under applied electric field, increased zeta potential of particles in water or oil dispersions, adsoprtion </t>
  </si>
  <si>
    <t>Synthesis, characterization, formal analytical analyses, portable biosensors design, devolopment of sensing solutions, good command of manuscript writing and publication process. </t>
  </si>
  <si>
    <t>Polymers, polymeric nanostructures (can be synthesized), metal nanoparticles (can be synthesized), coating materials, and other. Lateral flow assay (LFA), dip sticks, paper-based microfluidics, electrochemical, screen printed electrode testing, etc. </t>
  </si>
  <si>
    <t>Colorimetric, fluorescence, electrochemical, MIP</t>
  </si>
  <si>
    <t>Potentiostats, 3-electrode systems, GC-MS, LC-QTOF-MS, Lateral flow assay systems, spectrophotometer, plate reader, fluorescence reader, etc. </t>
  </si>
  <si>
    <t>Biomedical applications such as Cancer targets and Environmental pesticides, and others. </t>
  </si>
  <si>
    <t>NMR</t>
  </si>
  <si>
    <t>Skills</t>
  </si>
  <si>
    <t>Materials</t>
  </si>
  <si>
    <t>Techniques</t>
  </si>
  <si>
    <t>Instrumentation</t>
  </si>
  <si>
    <t>Selection</t>
  </si>
  <si>
    <t>Computational Methods</t>
  </si>
  <si>
    <t>ITC</t>
  </si>
  <si>
    <t>NMR, UV-vis spectrometer, fluorescence spectrometer, Isothermal titration calorimeter (ITC)</t>
  </si>
  <si>
    <t>FT-IR, NMR, UV_Vis Absorption Spectrophotometers (solution, solid state and 96-well plate reader), Fluorescence spectrophotometer (solution, solid state and 96-well plate reader) and microscope.</t>
  </si>
  <si>
    <t>Potentiometry</t>
  </si>
  <si>
    <t>Microscopy</t>
  </si>
  <si>
    <t>Nanoparticles</t>
  </si>
  <si>
    <t>Receptors</t>
  </si>
  <si>
    <t>Macrocycles</t>
  </si>
  <si>
    <t>Polymers</t>
  </si>
  <si>
    <t>Hydrogels</t>
  </si>
  <si>
    <t>Organic synthesis</t>
  </si>
  <si>
    <t>Inorganic synthesis</t>
  </si>
  <si>
    <t>Calculations/simulations</t>
  </si>
  <si>
    <t xml:space="preserve">Polymer synthesis </t>
  </si>
  <si>
    <t>Peptide synthesis</t>
  </si>
  <si>
    <t>Surface functionalisation</t>
  </si>
  <si>
    <t>Microbiological assessment</t>
  </si>
  <si>
    <t>Confocal microscopy</t>
  </si>
  <si>
    <t>Catalysis</t>
  </si>
  <si>
    <t>Host-guest complexation</t>
  </si>
  <si>
    <t>Organic fluorophores</t>
  </si>
  <si>
    <t>Inorganic fluorophores</t>
  </si>
  <si>
    <t>Anions</t>
  </si>
  <si>
    <t>Bioorganic chemistry</t>
  </si>
  <si>
    <t>Topological analysis</t>
  </si>
  <si>
    <t>Electrochemical tehniques</t>
  </si>
  <si>
    <t>Raman spectroscopy</t>
  </si>
  <si>
    <t>Theoretical chemistry</t>
  </si>
  <si>
    <t>Environmental</t>
  </si>
  <si>
    <t>Chiral</t>
  </si>
  <si>
    <t>Circular Dichroism</t>
  </si>
  <si>
    <t>UV-vis spectroscopy</t>
  </si>
  <si>
    <t>Fluorescence spectroscopy</t>
  </si>
  <si>
    <t>Mass spectrometry</t>
  </si>
  <si>
    <t>Materials characterization</t>
  </si>
  <si>
    <t>Coordination chemistry</t>
  </si>
  <si>
    <t>Industrial chemistry</t>
  </si>
  <si>
    <t>Supramolecular chemistry</t>
  </si>
  <si>
    <t>Array-based sensors</t>
  </si>
  <si>
    <t>Organic</t>
  </si>
  <si>
    <t>Inorganic</t>
  </si>
  <si>
    <t>Biological</t>
  </si>
  <si>
    <t>Gaseous</t>
  </si>
  <si>
    <t>Cations</t>
  </si>
  <si>
    <t>Calixarene</t>
  </si>
  <si>
    <t>Pillararene</t>
  </si>
  <si>
    <t>Cucurbituril</t>
  </si>
  <si>
    <t>Plate reader</t>
  </si>
  <si>
    <t>Environmental, Organic, Inorganic, Biological, Chiral, Cations, Anions</t>
  </si>
  <si>
    <t>NMR, UV-vis spectroscopy, Fluorescence spectroscopy, Mass spectrometry, QCM</t>
  </si>
  <si>
    <t>Host-guest complexation, Organic fluorophores</t>
  </si>
  <si>
    <t>Calixarenes</t>
  </si>
  <si>
    <t>Supramolecular chemistry, Organic synthesis, Polymer synthesis, Materials characterization, Binding studies</t>
  </si>
  <si>
    <t>No</t>
  </si>
  <si>
    <t>Yes</t>
  </si>
  <si>
    <t>Organic, Biological, Gaseous</t>
  </si>
  <si>
    <t>UV-vis spectroscopy, Fluorescence spectroscopy, Microscopy, Raman spectroscopy</t>
  </si>
  <si>
    <t>Surface functionalisation, Organic fluorophores</t>
  </si>
  <si>
    <t>Hybrid materials (e.g., polymers/nanoparticles)</t>
  </si>
  <si>
    <t>Nanoparticles, Polymers, Hydrogels</t>
  </si>
  <si>
    <t>Industrial chemistry, Polymer synthesis, Materials characterization</t>
  </si>
  <si>
    <t>Luciano</t>
  </si>
  <si>
    <t>Boesel</t>
  </si>
  <si>
    <t>Potentiometry, Raman spectroscopy</t>
  </si>
  <si>
    <t>Surface functionalisation, Microbiological assessment, Array-based sensors</t>
  </si>
  <si>
    <t>Gabriela</t>
  </si>
  <si>
    <t>Hristea</t>
  </si>
  <si>
    <t>July, August, September and January</t>
  </si>
  <si>
    <t>Environmental, Organic, Gaseous</t>
  </si>
  <si>
    <t>Temperature-programmed desorption (TPD)</t>
  </si>
  <si>
    <t>UV-vis spectroscopy, Potentiometry</t>
  </si>
  <si>
    <t>Surface functionalisation, Catalysis</t>
  </si>
  <si>
    <t>Nanocomposites (graphene oxide with nanoparticles)</t>
  </si>
  <si>
    <t>Nanoparticles, Polymers</t>
  </si>
  <si>
    <t>Ligand exchange </t>
  </si>
  <si>
    <t>Inorganic synthesis, Electrochemical tehniques, Materials characterization</t>
  </si>
  <si>
    <t>Sonja</t>
  </si>
  <si>
    <t>Jovanovic</t>
  </si>
  <si>
    <t>Organic, Chiral, Cations, Anions</t>
  </si>
  <si>
    <t>Nanoparticles, Hydrogels</t>
  </si>
  <si>
    <t>Supramolecular chemistry, Peptide synthesis, Binding studies</t>
  </si>
  <si>
    <t>zoran.dzolic@irb.hr</t>
  </si>
  <si>
    <t>Zoran</t>
  </si>
  <si>
    <t>Dzolic</t>
  </si>
  <si>
    <t>Environmental, Biological, Cations</t>
  </si>
  <si>
    <t>Potentiometry, QCM</t>
  </si>
  <si>
    <t>Surface functionalisation, Host-guest complexation</t>
  </si>
  <si>
    <t>Nanoparticles, Receptors, Macrocycles</t>
  </si>
  <si>
    <t>Iwona</t>
  </si>
  <si>
    <t>Grabowska</t>
  </si>
  <si>
    <t>Environmental, Organic, Biological</t>
  </si>
  <si>
    <t>Calixarenes, Cucurbiturils</t>
  </si>
  <si>
    <t>Nuno</t>
  </si>
  <si>
    <t>Basílio</t>
  </si>
  <si>
    <t>Environmental, Organic, Inorganic, Biological, Cations, Anions</t>
  </si>
  <si>
    <t>UV-vis spectroscopy, Fluorescence spectroscopy</t>
  </si>
  <si>
    <t>Host-guest complexation, Organic fluorophores, Inorganic fluorophores</t>
  </si>
  <si>
    <t>Liposomes</t>
  </si>
  <si>
    <t>Receptors, Macrocycles, Calixarenes</t>
  </si>
  <si>
    <t>Supramolecular chemistry, Organic synthesis, Binding studies</t>
  </si>
  <si>
    <t>Hennie</t>
  </si>
  <si>
    <t>Valkenier-van Dijk</t>
  </si>
  <si>
    <t>Gaseous, Chiral</t>
  </si>
  <si>
    <t>Spectroelectrochemistry</t>
  </si>
  <si>
    <t>Cryptands</t>
  </si>
  <si>
    <t>Coordination chemistry, Supramolecular chemistry, Inorganic synthesis, Electrochemical tehniques</t>
  </si>
  <si>
    <t>Paulo</t>
  </si>
  <si>
    <t>Martinho</t>
  </si>
  <si>
    <t>NMR, UV-vis spectroscopy</t>
  </si>
  <si>
    <t>PAHs</t>
  </si>
  <si>
    <t>NMR </t>
  </si>
  <si>
    <t>Kåre B</t>
  </si>
  <si>
    <t>Jørgensen</t>
  </si>
  <si>
    <t>Environmental, Organic, Inorganic, Gaseous</t>
  </si>
  <si>
    <t>Brais</t>
  </si>
  <si>
    <t>Vazquez Iglesias</t>
  </si>
  <si>
    <t>August</t>
  </si>
  <si>
    <t>Environmental, Organic, Inorganic, Biological, Gaseous, Chiral, Cations, Anions</t>
  </si>
  <si>
    <t>Catalysis, Host-guest complexation, Organic fluorophores, Inorganic fluorophores</t>
  </si>
  <si>
    <t>Nanoparticles, Receptors, Macrocycles, Polymers</t>
  </si>
  <si>
    <t>Coordination chemistry, Supramolecular chemistry, Organic synthesis, Inorganic synthesis, Polymer synthesis, Peptide synthesis, Bioorganic chemistry, Binding studies</t>
  </si>
  <si>
    <t>M. Concepción</t>
  </si>
  <si>
    <t>Gimeno</t>
  </si>
  <si>
    <t>Organic, Biological</t>
  </si>
  <si>
    <t>Célia</t>
  </si>
  <si>
    <t>Fonseca Guerra</t>
  </si>
  <si>
    <t>Organic, Biological, Cations, Anions</t>
  </si>
  <si>
    <t>NMR, UV-vis spectroscopy, Fluorescence spectroscopy, Mass spectrometry</t>
  </si>
  <si>
    <t>Surface functionalisation, Host-guest complexation, Organic fluorophores</t>
  </si>
  <si>
    <t>Nanoparticles, Receptors, Macrocycles, Calixarenes</t>
  </si>
  <si>
    <t>ivan.jabin@ulb.be</t>
  </si>
  <si>
    <t>Ivan</t>
  </si>
  <si>
    <t>Jabin</t>
  </si>
  <si>
    <t>Organic, Chiral, Anions</t>
  </si>
  <si>
    <t>Receptors, Macrocycles</t>
  </si>
  <si>
    <t>Coordination chemistry, Supramolecular chemistry, Organic synthesis, Calculations/simulations, Binding studies</t>
  </si>
  <si>
    <t>Cristiano</t>
  </si>
  <si>
    <t>Zonta</t>
  </si>
  <si>
    <t>Environmental, Organic, Inorganic, Biological, Gaseous, Cations, Anions</t>
  </si>
  <si>
    <t>NMR, UV-vis spectroscopy, Fluorescence spectroscopy, Potentiometry, Raman spectroscopy, QCM</t>
  </si>
  <si>
    <t>Surface functionalisation, Host-guest complexation, Organic fluorophores, Inorganic fluorophores, Array-based sensors</t>
  </si>
  <si>
    <t>Mesoporous silica materials</t>
  </si>
  <si>
    <t>Coordination chemistry, Supramolecular chemistry, Organic synthesis, Inorganic synthesis, Calculations/simulations, Materials characterization</t>
  </si>
  <si>
    <t>Jose Vicente</t>
  </si>
  <si>
    <t>Ros Lis</t>
  </si>
  <si>
    <t>Environmental, Organic, Inorganic, Chiral, Cations</t>
  </si>
  <si>
    <t>Chemiluminescence</t>
  </si>
  <si>
    <t>Surface functionalisation, Catalysis, Host-guest complexation, Organic fluorophores</t>
  </si>
  <si>
    <t>Receptors, Polymers</t>
  </si>
  <si>
    <t>Georgios</t>
  </si>
  <si>
    <t>Vougioukalakis</t>
  </si>
  <si>
    <t>15.6 - 30.7</t>
  </si>
  <si>
    <t>Organic, Inorganic, Chiral, Cations, Anions</t>
  </si>
  <si>
    <t>NMR, UV-vis spectroscopy, Mass spectrometry</t>
  </si>
  <si>
    <t>Macrocycles, Calixarenes, Pillararenes, Cucurbiturils</t>
  </si>
  <si>
    <t>Kari</t>
  </si>
  <si>
    <t>Rissanen</t>
  </si>
  <si>
    <t>Organic, Inorganic, Biological</t>
  </si>
  <si>
    <t>NMR, UV-vis spectroscopy, Fluorescence spectroscopy, Mass spectrometry, Microscopy, Confocal microscopy</t>
  </si>
  <si>
    <t>Organic fluorophores, Inorganic fluorophores</t>
  </si>
  <si>
    <t>Coordination chemistry, Organic synthesis, Inorganic synthesis</t>
  </si>
  <si>
    <t>José</t>
  </si>
  <si>
    <t>Ruiz</t>
  </si>
  <si>
    <t>Biological, Anions</t>
  </si>
  <si>
    <t>Coordination chemistry, Supramolecular chemistry, Organic synthesis, Peptide synthesis, Bioorganic chemistry, Binding studies</t>
  </si>
  <si>
    <t>M. Eugenio</t>
  </si>
  <si>
    <t>Vázquez</t>
  </si>
  <si>
    <t>Industrial chemistry, Bioorganic chemistry</t>
  </si>
  <si>
    <t>Nathalie</t>
  </si>
  <si>
    <t>Swinnen</t>
  </si>
  <si>
    <t>NMR, UV-vis spectroscopy, Fluorescence spectroscopy, Microscopy, Plate reader</t>
  </si>
  <si>
    <t>Polymers, Hydrogels</t>
  </si>
  <si>
    <t>Microbiological techniques</t>
  </si>
  <si>
    <t>Supramolecular chemistry, Organic synthesis, Polymer synthesis, Binding studies</t>
  </si>
  <si>
    <t>hannah.crory@qub.ac.uk</t>
  </si>
  <si>
    <t>Hannah</t>
  </si>
  <si>
    <t>Crory</t>
  </si>
  <si>
    <t>July/December </t>
  </si>
  <si>
    <t>Environmental, Inorganic, Biological, Cations</t>
  </si>
  <si>
    <t>HPLC, Gel electrophoresis</t>
  </si>
  <si>
    <t>Host-guest complexation, Inorganic fluorophores</t>
  </si>
  <si>
    <t>Inorganic synthesis, Materials characterization, Binding studies</t>
  </si>
  <si>
    <t>Pratik</t>
  </si>
  <si>
    <t>Shah</t>
  </si>
  <si>
    <t>Environmental, Organic, Inorganic, Cations, Anions</t>
  </si>
  <si>
    <t>NMR, UV-vis spectroscopy, Mass spectrometry, Microscopy, Raman spectroscopy</t>
  </si>
  <si>
    <t>Mehmet </t>
  </si>
  <si>
    <t>Cabuk </t>
  </si>
  <si>
    <t>Environmental, Inorganic</t>
  </si>
  <si>
    <t>Catalysis, Inorganic fluorophores</t>
  </si>
  <si>
    <t>Coordination chemistry, Inorganic synthesis, Bioorganic chemistry</t>
  </si>
  <si>
    <t>Ece Tugba </t>
  </si>
  <si>
    <t>Saka</t>
  </si>
  <si>
    <t>Unpredictable really. Unfortunately, I’ll have to decide on a case by case basis as I am located in the labs of a full professor and have limited space as a junior group leader</t>
  </si>
  <si>
    <t>Organic, Inorganic, Cations, Anions</t>
  </si>
  <si>
    <t>NMR, ITC, UV-vis spectroscopy, Fluorescence spectroscopy</t>
  </si>
  <si>
    <t>Cages</t>
  </si>
  <si>
    <t>Coordination chemistry, Supramolecular chemistry, Organic synthesis, Binding studies</t>
  </si>
  <si>
    <t>Larissa</t>
  </si>
  <si>
    <t>von Krbek</t>
  </si>
  <si>
    <t>Environmental, Organic, Chiral</t>
  </si>
  <si>
    <t>Nanoparticles, Receptors, Macrocycles, Polymers, Hydrogels</t>
  </si>
  <si>
    <t>Coordination chemistry, Supramolecular chemistry, Organic synthesis, Polymer synthesis, Peptide synthesis, Bioorganic chemistry, Binding studies</t>
  </si>
  <si>
    <t>Edvinas</t>
  </si>
  <si>
    <t>Orentas</t>
  </si>
  <si>
    <t>Organic, Inorganic, Chiral, Cations</t>
  </si>
  <si>
    <t>Catalysis, Host-guest complexation, Organic fluorophores, Array-based sensors</t>
  </si>
  <si>
    <t>Organocatalysis</t>
  </si>
  <si>
    <t>Jochen</t>
  </si>
  <si>
    <t>Niemeyer</t>
  </si>
  <si>
    <t>Inorganic, Chiral</t>
  </si>
  <si>
    <t>Catalysis, Organic fluorophores</t>
  </si>
  <si>
    <t>Stereochemistry </t>
  </si>
  <si>
    <t>Coordination chemistry, Supramolecular chemistry, Inorganic synthesis, Peptide synthesis, Bioorganic chemistry</t>
  </si>
  <si>
    <t>Srecko</t>
  </si>
  <si>
    <t>Kirin</t>
  </si>
  <si>
    <t>Organic, Biological, Chiral, Cations</t>
  </si>
  <si>
    <t>Host-guest complexation, Organic fluorophores, Array-based sensors</t>
  </si>
  <si>
    <t>Macrocycles, Pillararenes, Cucurbiturils</t>
  </si>
  <si>
    <t>Supramolecular chemistry, Organic synthesis, Peptide synthesis, Electrochemical tehniques, Binding studies</t>
  </si>
  <si>
    <t>Frank</t>
  </si>
  <si>
    <t>Biedermann</t>
  </si>
  <si>
    <t>Organic, Inorganic, Biological, Anions</t>
  </si>
  <si>
    <t>Microbiological assessment, Host-guest complexation, Organic fluorophores, Inorganic fluorophores</t>
  </si>
  <si>
    <t>Squaramides</t>
  </si>
  <si>
    <t>Supramolecular chemistry, Organic synthesis, Peptide synthesis, Materials characterization, Bioorganic chemistry, Binding studies</t>
  </si>
  <si>
    <t>Rob</t>
  </si>
  <si>
    <t>Elmes</t>
  </si>
  <si>
    <t>Organic, Inorganic, Anions</t>
  </si>
  <si>
    <t>Macrocycles, Calixarenes, Pillararenes</t>
  </si>
  <si>
    <t>Coordination chemistry, Supramolecular chemistry, Organic synthesis, Materials characterization</t>
  </si>
  <si>
    <t>Liliana</t>
  </si>
  <si>
    <t>Dobrzanska</t>
  </si>
  <si>
    <t>Christmas time and August </t>
  </si>
  <si>
    <t>Organic, Inorganic, Biological, Cations, Anions</t>
  </si>
  <si>
    <t>Coordination chemistry, Supramolecular chemistry, Organic synthesis, Inorganic synthesis, Binding studies</t>
  </si>
  <si>
    <t>Vieri</t>
  </si>
  <si>
    <t>Fusi</t>
  </si>
  <si>
    <t>July</t>
  </si>
  <si>
    <t>Micelles</t>
  </si>
  <si>
    <t>Supramolecular chemistry, Organic synthesis, Calculations/simulations, Binding studies</t>
  </si>
  <si>
    <t>Kaisa</t>
  </si>
  <si>
    <t>Helttunen</t>
  </si>
  <si>
    <t>Environmental, Biological</t>
  </si>
  <si>
    <t>Coordination chemistry, Supramolecular chemistry, Electrochemical tehniques</t>
  </si>
  <si>
    <t>Alessandro</t>
  </si>
  <si>
    <t>Aliprandi</t>
  </si>
  <si>
    <t>Surface functionalisation, Array-based sensors</t>
  </si>
  <si>
    <t>Nanoparticles, Macrocycles, Polymers</t>
  </si>
  <si>
    <t>Supramolecular chemistry, Industrial chemistry, Organic synthesis, Polymer synthesis, Materials characterization</t>
  </si>
  <si>
    <t>Enrico</t>
  </si>
  <si>
    <t>Dalcanale</t>
  </si>
  <si>
    <t>July-August</t>
  </si>
  <si>
    <t>NMR, UV-vis spectroscopy, Fluorescence spectroscopy</t>
  </si>
  <si>
    <t>Coordination chemistry, Supramolecular chemistry</t>
  </si>
  <si>
    <t>Benoit</t>
  </si>
  <si>
    <t>Colasson</t>
  </si>
  <si>
    <t>December-January</t>
  </si>
  <si>
    <t>Environmental, Organic, Biological, Anions</t>
  </si>
  <si>
    <t>Host-guest complexation, Organic fluorophores, Inorganic fluorophores, Array-based sensors</t>
  </si>
  <si>
    <t>Supramolecular chemistry, Organic synthesis, Peptide synthesis, Binding studies</t>
  </si>
  <si>
    <t>Kate</t>
  </si>
  <si>
    <t>Jolliffe</t>
  </si>
  <si>
    <t>Environmental, Organic</t>
  </si>
  <si>
    <t>Guzman</t>
  </si>
  <si>
    <t>Gil-Ramirez</t>
  </si>
  <si>
    <t>Organic, Cations, Anions</t>
  </si>
  <si>
    <t>Supramolecular chemistry, Organic synthesis, Bioorganic chemistry, Binding studies</t>
  </si>
  <si>
    <t>Juan Ramon</t>
  </si>
  <si>
    <t>Jimenez</t>
  </si>
  <si>
    <t>NMR, ITC, UV-vis spectroscopy</t>
  </si>
  <si>
    <t>Supramolecular chemistry, Organic synthesis, Peptide synthesis, Bioorganic chemistry, Binding studies</t>
  </si>
  <si>
    <t>Stefan</t>
  </si>
  <si>
    <t>Kubik</t>
  </si>
  <si>
    <t>NMR, Fluorescence spectroscopy</t>
  </si>
  <si>
    <t>Supramolecular chemistry, Organic synthesis</t>
  </si>
  <si>
    <t>Wim</t>
  </si>
  <si>
    <t>Dehaen</t>
  </si>
  <si>
    <t>Computational Methods, NMR, UV-vis spectroscopy, Fluorescence spectroscopy, Plate reader</t>
  </si>
  <si>
    <t>Theoretical chemistry, Coordination chemistry, Supramolecular chemistry, Organic synthesis, Inorganic synthesis, Calculations/simulations</t>
  </si>
  <si>
    <t>Anife</t>
  </si>
  <si>
    <t>Ahmedova</t>
  </si>
  <si>
    <t>Environmental, Organic, Inorganic, Gaseous, Cations, Anions</t>
  </si>
  <si>
    <t>NMR, UV-vis spectroscopy, Fluorescence spectroscopy, Mass spectrometry, Microscopy</t>
  </si>
  <si>
    <t>Receptors, Macrocycles, Polymers, Hydrogels</t>
  </si>
  <si>
    <t>Laura</t>
  </si>
  <si>
    <t>Rodriguez</t>
  </si>
  <si>
    <t>Supramolecular chemistry, Binding studies</t>
  </si>
  <si>
    <t>Kristin</t>
  </si>
  <si>
    <t>Bartik</t>
  </si>
  <si>
    <t>Organic, Inorganic</t>
  </si>
  <si>
    <t>Receptors, Calixarenes</t>
  </si>
  <si>
    <t>Theoretical chemistry, Supramolecular chemistry</t>
  </si>
  <si>
    <t>Antonio</t>
  </si>
  <si>
    <t>Frontera</t>
  </si>
  <si>
    <t>Sensing techniques</t>
  </si>
  <si>
    <t>Additional skills</t>
  </si>
  <si>
    <t>Additional materials</t>
  </si>
  <si>
    <t>Additional sensing techniques</t>
  </si>
  <si>
    <t>Additional instrumentation</t>
  </si>
  <si>
    <t>Additional targets</t>
  </si>
  <si>
    <t>Photophysics, Luminescence, Organometallic chemistry</t>
  </si>
  <si>
    <t>Circularly polarised luminescence</t>
  </si>
  <si>
    <t>Surface chemistry</t>
  </si>
  <si>
    <t>Catalysis, Photocatalytic oxidation</t>
  </si>
  <si>
    <t>Environment, Emissions, Monitoring</t>
  </si>
  <si>
    <t>Photoluminescence, Fluorescence, Environment sensitive fluorophores</t>
  </si>
  <si>
    <t>Supramolecular receptors based on intermolecular weak contacts</t>
  </si>
  <si>
    <t>Supramolecular complexes, Host-guest complexes</t>
  </si>
  <si>
    <t>Carbon nanostructures</t>
  </si>
  <si>
    <t>Dynamic light scattering (DLS)</t>
  </si>
  <si>
    <t>EPR, Elipsometry, Transient absorption spectroscopy</t>
  </si>
  <si>
    <t>Zeta sizer, Electrorheometer</t>
  </si>
  <si>
    <t>Gas chromatography</t>
  </si>
  <si>
    <t>Gel electrophoresis, SEC</t>
  </si>
  <si>
    <t>Hydrogen bonded supramolecular chemistry</t>
  </si>
  <si>
    <t>Whole cells, Proteins</t>
  </si>
  <si>
    <t>Tabakci</t>
  </si>
  <si>
    <t>Mustafa</t>
  </si>
  <si>
    <t>September to November</t>
  </si>
  <si>
    <t>Summer semester</t>
  </si>
  <si>
    <t>Public and religious holidays</t>
  </si>
  <si>
    <t>Email check</t>
  </si>
  <si>
    <t>Unsuitable times for STSMs</t>
  </si>
  <si>
    <t>Time stamp</t>
  </si>
  <si>
    <t>Email address</t>
  </si>
  <si>
    <t>Last name</t>
  </si>
  <si>
    <t>First name</t>
  </si>
  <si>
    <t>Scientific skills</t>
  </si>
  <si>
    <t>Materials or systems available</t>
  </si>
  <si>
    <t>Instrumentation available</t>
  </si>
  <si>
    <t>Available for short term scientific mission (STSM)</t>
  </si>
  <si>
    <t>STSMs for more than one  researcher/student possible</t>
  </si>
  <si>
    <t>Electroluminescence</t>
  </si>
  <si>
    <t>Kinetics, Data analysis and fitting </t>
  </si>
  <si>
    <t>Supramolecular chemistry, Binding studies, Photochemistry</t>
  </si>
  <si>
    <t>Photochemistry</t>
  </si>
  <si>
    <t>Indicator displacement assays</t>
  </si>
  <si>
    <t>Aggregation-induced emission/quencing</t>
  </si>
  <si>
    <t>Surface functionalisation, Microbiological assessment, Host-guest complexation, Organic fluorophores, Indicator displacement assays</t>
  </si>
  <si>
    <t>Receptors, Macrocycles, Calixarenes, Pillararenes, Resorcinarenes, Metal complexes</t>
  </si>
  <si>
    <t>Resorcinarenes</t>
  </si>
  <si>
    <t>Materials chemistry</t>
  </si>
  <si>
    <t>X-ray crystallography</t>
  </si>
  <si>
    <t>Surface functionalisation, Catalysis, Host-guest complexation, Organic fluorophores, Chemiluminescence</t>
  </si>
  <si>
    <t>STMSs</t>
  </si>
  <si>
    <t>STSMs</t>
  </si>
  <si>
    <t>Perhaps</t>
  </si>
  <si>
    <t>NMR, UV-vis spectroscopy, Fluorescence spectroscopy, Mass spectrometry, Plate reader, Confocal microscopy, Dynamic light scattering (DLS)</t>
  </si>
  <si>
    <t>Coordination chemistry, Supramolecular chemistry, Organic synthesis, Calculations/simulations, Binding studies, X-ray crystallography</t>
  </si>
  <si>
    <t>Algarra</t>
  </si>
  <si>
    <t>Manuel</t>
  </si>
  <si>
    <t>Theoretical chemistry, Materials characterization</t>
  </si>
  <si>
    <t>Surface functionalisation, Catalysis, Inorganic fluorophores</t>
  </si>
  <si>
    <t>UV-vis spectroscopy, Fluorescence spectroscopy, Microscopy, Confocal microscopy</t>
  </si>
  <si>
    <t>Ballester</t>
  </si>
  <si>
    <t>Theoretical chemistry, Coordination chemistry, Supramolecular chemistry, Organic synthesis, Inorganic synthesis, Binding studies</t>
  </si>
  <si>
    <t>Receptors, Calixarenes, Cucurbiturils</t>
  </si>
  <si>
    <t>Kose</t>
  </si>
  <si>
    <t>Muhammet</t>
  </si>
  <si>
    <t>Coordination chemistry, Supramolecular chemistry, Organic synthesis, Inorganic synthesis, Materials characterization, Bioorganic chemistry, Topological analysis, Binding studies</t>
  </si>
  <si>
    <t>Nanoparticles, Macrocycles</t>
  </si>
  <si>
    <t>Glišić</t>
  </si>
  <si>
    <t>Biljana</t>
  </si>
  <si>
    <t>Coordination chemistry, Inorganic synthesis</t>
  </si>
  <si>
    <t>Inorganic, Biological</t>
  </si>
  <si>
    <t>Tzeli</t>
  </si>
  <si>
    <t>Demeter</t>
  </si>
  <si>
    <t>Theoretical chemistry, Coordination chemistry, Supramolecular chemistry, Calculations/simulations, Binding studies</t>
  </si>
  <si>
    <t>Surface functionalisation, Catalysis, Host-guest complexation, Organic fluorophores, Inorganic fluorophores</t>
  </si>
  <si>
    <t>Grabarczyk</t>
  </si>
  <si>
    <t>Malgorzata</t>
  </si>
  <si>
    <t>malgorzata.grabarczyk@mail.umcs.pl</t>
  </si>
  <si>
    <t>Nanoparticles, Receptors, Polymers, Calixarenes</t>
  </si>
  <si>
    <t>Surface functionalisation, Catalysis, Host-guest complexation</t>
  </si>
  <si>
    <t>Wardak</t>
  </si>
  <si>
    <t>Cecylia</t>
  </si>
  <si>
    <t>July, August</t>
  </si>
  <si>
    <t>Fondo</t>
  </si>
  <si>
    <t>Matilde</t>
  </si>
  <si>
    <t>Coordination chemistry, Inorganic synthesis, Materials characterization</t>
  </si>
  <si>
    <t>NMR, UV-vis spectroscopy, Fluorescence spectroscopy, Mass spectrometry, Confocal microscopy, Raman spectroscopy</t>
  </si>
  <si>
    <t>Cations, Anions</t>
  </si>
  <si>
    <t>Depends on the year</t>
  </si>
  <si>
    <t>Moulahoum</t>
  </si>
  <si>
    <t>Hichem</t>
  </si>
  <si>
    <t>Electrochemical tehniques, Materials characterization</t>
  </si>
  <si>
    <t>Hybrid materials, Xerogels, Nanogels, Encapsulated materials.</t>
  </si>
  <si>
    <t>UV-vis spectroscopy, Fluorescence spectroscopy, Potentiometry, Plate reader</t>
  </si>
  <si>
    <t>Ruzicka</t>
  </si>
  <si>
    <t>Ales</t>
  </si>
  <si>
    <t>Theoretical chemistry, Coordination chemistry, Supramolecular chemistry, Organic synthesis, Inorganic synthesis, Polymer synthesis</t>
  </si>
  <si>
    <t>Phosphazenes</t>
  </si>
  <si>
    <t>Organic, Inorganic, Chiral</t>
  </si>
  <si>
    <t>Caltagirone</t>
  </si>
  <si>
    <t>Claudia</t>
  </si>
  <si>
    <t>Environmental, Organic, Inorganic, Anions</t>
  </si>
  <si>
    <t>February-July</t>
  </si>
  <si>
    <t>Gunbas</t>
  </si>
  <si>
    <t>Gorkem</t>
  </si>
  <si>
    <t>Supramolecular chemistry, Organic synthesis, Polymer synthesis, Materials characterization</t>
  </si>
  <si>
    <t>Macrocycles, Polymers</t>
  </si>
  <si>
    <t>NMR, UV-vis spectroscopy, Fluorescence spectroscopy, Confocal microscopy</t>
  </si>
  <si>
    <t>Casnati</t>
  </si>
  <si>
    <t>Voltammetry</t>
  </si>
  <si>
    <t>Carbon nanomaterials</t>
  </si>
  <si>
    <t>Analytical chemistry</t>
  </si>
  <si>
    <t>Mousdis</t>
  </si>
  <si>
    <t>George</t>
  </si>
  <si>
    <t>Catalysis, Organic fluorophores, Inorganic fluorophores</t>
  </si>
  <si>
    <t>UV-vis spectroscopy, Fluorescence spectroscopy, Raman spectroscopy</t>
  </si>
  <si>
    <t>Environmental, Organic, Inorganic</t>
  </si>
  <si>
    <t>Polasek</t>
  </si>
  <si>
    <t>Miloslav</t>
  </si>
  <si>
    <t>Coordination chemistry, Supramolecular chemistry, Organic synthesis, Peptide synthesis</t>
  </si>
  <si>
    <t>Peptides</t>
  </si>
  <si>
    <t>NMR, Fluorescence spectroscopy, Mass spectrometry</t>
  </si>
  <si>
    <t>Environmental, Inorganic, Cations, Anions</t>
  </si>
  <si>
    <t>Chavan</t>
  </si>
  <si>
    <t>Sachin Maruti</t>
  </si>
  <si>
    <t>Coordination chemistry, Supramolecular chemistry, Inorganic synthesis, Materials characterization, Topological analysis, Binding studies</t>
  </si>
  <si>
    <t>Testing supramolecular based soft frameworks for gas and vapors separation</t>
  </si>
  <si>
    <t>Calixarenes, Pillararenes</t>
  </si>
  <si>
    <t>Surface functionalisation, Catalysis, Host-guest complexation, Array-based sensors</t>
  </si>
  <si>
    <t>Environmental, Organic, Inorganic, Gaseous, Cations</t>
  </si>
  <si>
    <t>Novo</t>
  </si>
  <si>
    <t>Mercedes</t>
  </si>
  <si>
    <t>Micelles, Proteins, DNA</t>
  </si>
  <si>
    <t>Biological, Cations</t>
  </si>
  <si>
    <t>Hayes</t>
  </si>
  <si>
    <t>Sophia</t>
  </si>
  <si>
    <t>August (2 researchers max at a time)</t>
  </si>
  <si>
    <t>Piantanida</t>
  </si>
  <si>
    <t>Ivo</t>
  </si>
  <si>
    <t>nanoDSC (TA)</t>
  </si>
  <si>
    <t>Environmental, Organic, Biological, Chiral, Cations</t>
  </si>
  <si>
    <t>Medicinal Chemistry</t>
  </si>
  <si>
    <t>Circular dichroism sensing, Peroxidase-based sensing (HRP and similar)</t>
  </si>
  <si>
    <t>UV-vis spectroscopy, Potentiometry, Voltammetry</t>
  </si>
  <si>
    <t>X-ray diffraction</t>
  </si>
  <si>
    <t>Electron diffraction, TIMS</t>
  </si>
  <si>
    <t>Švara Fabjan</t>
  </si>
  <si>
    <t>Erika</t>
  </si>
  <si>
    <t>Inorganic synthesis, Materials characterization</t>
  </si>
  <si>
    <t>Chromophores</t>
  </si>
  <si>
    <t>Organic, Gaseous</t>
  </si>
  <si>
    <t>Aav</t>
  </si>
  <si>
    <t>Riina</t>
  </si>
  <si>
    <t>Bartolić</t>
  </si>
  <si>
    <t>Belo</t>
  </si>
  <si>
    <t>Bourissou</t>
  </si>
  <si>
    <t>Butler</t>
  </si>
  <si>
    <t>Cabuk</t>
  </si>
  <si>
    <t>Dalla Cort</t>
  </si>
  <si>
    <t>Doistau</t>
  </si>
  <si>
    <t>Engeser</t>
  </si>
  <si>
    <t>Garía-España</t>
  </si>
  <si>
    <t>Gilev</t>
  </si>
  <si>
    <t>Grabchev</t>
  </si>
  <si>
    <t>Guerra</t>
  </si>
  <si>
    <t>Günkara</t>
  </si>
  <si>
    <t>Gupta</t>
  </si>
  <si>
    <t>Hamacek</t>
  </si>
  <si>
    <t>Hrubý</t>
  </si>
  <si>
    <t>Humar</t>
  </si>
  <si>
    <t>Kataev</t>
  </si>
  <si>
    <t>Kowalewski</t>
  </si>
  <si>
    <t>Lazarides</t>
  </si>
  <si>
    <t>Lima</t>
  </si>
  <si>
    <t>Marković</t>
  </si>
  <si>
    <t>Menges</t>
  </si>
  <si>
    <t>Muradov</t>
  </si>
  <si>
    <t>Nadrah</t>
  </si>
  <si>
    <t>Novo Rodríguez</t>
  </si>
  <si>
    <t>Procházková</t>
  </si>
  <si>
    <t>Rodríguez</t>
  </si>
  <si>
    <t>Saglam</t>
  </si>
  <si>
    <t>Sarajevs</t>
  </si>
  <si>
    <t>Sindelar</t>
  </si>
  <si>
    <t>Stevanović</t>
  </si>
  <si>
    <t>Pablo</t>
  </si>
  <si>
    <t>Dragana</t>
  </si>
  <si>
    <t>Luciano F.</t>
  </si>
  <si>
    <t>Didier</t>
  </si>
  <si>
    <t>Stephen</t>
  </si>
  <si>
    <t>Mehmet</t>
  </si>
  <si>
    <t>Antonella</t>
  </si>
  <si>
    <t>Benjamin</t>
  </si>
  <si>
    <t>Marianne</t>
  </si>
  <si>
    <t>Enrique</t>
  </si>
  <si>
    <t>Jadranka</t>
  </si>
  <si>
    <t>M. Concepcion</t>
  </si>
  <si>
    <t>Célia Fonseca</t>
  </si>
  <si>
    <t>Ömer Tahir</t>
  </si>
  <si>
    <t>Ruchi</t>
  </si>
  <si>
    <t>Josef</t>
  </si>
  <si>
    <t>Martin</t>
  </si>
  <si>
    <t>Matjaž</t>
  </si>
  <si>
    <t>Kåre B.</t>
  </si>
  <si>
    <t>Evgeny</t>
  </si>
  <si>
    <t>Markus</t>
  </si>
  <si>
    <t>Theodore</t>
  </si>
  <si>
    <t xml:space="preserve">João Carlos </t>
  </si>
  <si>
    <t>Violeta</t>
  </si>
  <si>
    <t>urettin</t>
  </si>
  <si>
    <t>Peter</t>
  </si>
  <si>
    <t xml:space="preserve">Ivo </t>
  </si>
  <si>
    <t>Eliška</t>
  </si>
  <si>
    <t>José Vicente</t>
  </si>
  <si>
    <t>Jose</t>
  </si>
  <si>
    <t>Ozge</t>
  </si>
  <si>
    <t xml:space="preserve">Ece Tugba </t>
  </si>
  <si>
    <t>Pavels</t>
  </si>
  <si>
    <t>Vladimir</t>
  </si>
  <si>
    <t xml:space="preserve">M. Eugenio </t>
  </si>
  <si>
    <t xml:space="preserve">Georgios C. </t>
  </si>
  <si>
    <t>Stefan (stefan.kubik@rptu.de)</t>
  </si>
  <si>
    <t>How to Use</t>
  </si>
  <si>
    <t xml:space="preserve">This Excel spreadsheet contains the "How to Use", "Keywords", "Database", "Additional Details", and "Email Addresses" tables, and is intended to facilitate the search for potential Action members who could be potential cooperation partners with whom to exchange students.	</t>
  </si>
  <si>
    <t>1.</t>
  </si>
  <si>
    <t>2.</t>
  </si>
  <si>
    <t>3.</t>
  </si>
  <si>
    <t>4.</t>
  </si>
  <si>
    <t>The following instructions explain how to best retrieve the information:</t>
  </si>
  <si>
    <r>
      <t xml:space="preserve">The </t>
    </r>
    <r>
      <rPr>
        <b/>
        <sz val="14"/>
        <color theme="1"/>
        <rFont val="Calibri"/>
        <family val="2"/>
        <scheme val="minor"/>
      </rPr>
      <t>Keyword</t>
    </r>
    <r>
      <rPr>
        <sz val="14"/>
        <color theme="1"/>
        <rFont val="Calibri"/>
        <family val="2"/>
        <scheme val="minor"/>
      </rPr>
      <t xml:space="preserve"> table lists the categories used to characterize the expertise of a group. To select a keyword from these categories, enter a cell in row 4 and select from the list. Once a keyword is selected, the cell containing that keyword in the </t>
    </r>
    <r>
      <rPr>
        <b/>
        <sz val="14"/>
        <color theme="1"/>
        <rFont val="Calibri"/>
        <family val="2"/>
        <scheme val="minor"/>
      </rPr>
      <t>Database</t>
    </r>
    <r>
      <rPr>
        <sz val="14"/>
        <color theme="1"/>
        <rFont val="Calibri"/>
        <family val="2"/>
        <scheme val="minor"/>
      </rPr>
      <t xml:space="preserve"> table is highlighted in green. If rows in the </t>
    </r>
    <r>
      <rPr>
        <b/>
        <sz val="14"/>
        <color theme="1"/>
        <rFont val="Calibri"/>
        <family val="2"/>
        <scheme val="minor"/>
      </rPr>
      <t>Database</t>
    </r>
    <r>
      <rPr>
        <sz val="14"/>
        <color theme="1"/>
        <rFont val="Calibri"/>
        <family val="2"/>
        <scheme val="minor"/>
      </rPr>
      <t xml:space="preserve"> table contain multiple green cells after having selected a combination of keywords, the group of the corresponding action member may be a likely collaborator. You can select this group by clicking in the cell in column 2 of the same row.</t>
    </r>
  </si>
  <si>
    <r>
      <t xml:space="preserve">If the corresponding partner has filled out the first questionnaire, more detailed information may be available in the </t>
    </r>
    <r>
      <rPr>
        <b/>
        <sz val="14"/>
        <color theme="1"/>
        <rFont val="Calibri"/>
        <family val="2"/>
        <scheme val="minor"/>
      </rPr>
      <t>Additional Details</t>
    </r>
    <r>
      <rPr>
        <sz val="14"/>
        <color theme="1"/>
        <rFont val="Calibri"/>
        <family val="2"/>
        <scheme val="minor"/>
      </rPr>
      <t xml:space="preserve"> table. To easily find this information, lines containing the information provided by the corresponding partners are highlighted in yellow after a member has been selected in the </t>
    </r>
    <r>
      <rPr>
        <b/>
        <sz val="14"/>
        <color theme="1"/>
        <rFont val="Calibri"/>
        <family val="2"/>
        <scheme val="minor"/>
      </rPr>
      <t>Database</t>
    </r>
    <r>
      <rPr>
        <sz val="14"/>
        <color theme="1"/>
        <rFont val="Calibri"/>
        <family val="2"/>
        <scheme val="minor"/>
      </rPr>
      <t xml:space="preserve"> table.</t>
    </r>
  </si>
  <si>
    <r>
      <t xml:space="preserve">Some Action members have provided information in the </t>
    </r>
    <r>
      <rPr>
        <b/>
        <sz val="14"/>
        <color theme="1"/>
        <rFont val="Calibri"/>
        <family val="2"/>
        <scheme val="minor"/>
      </rPr>
      <t>Database</t>
    </r>
    <r>
      <rPr>
        <sz val="14"/>
        <color theme="1"/>
        <rFont val="Calibri"/>
        <family val="2"/>
        <scheme val="minor"/>
      </rPr>
      <t xml:space="preserve"> or </t>
    </r>
    <r>
      <rPr>
        <b/>
        <sz val="14"/>
        <color theme="1"/>
        <rFont val="Calibri"/>
        <family val="2"/>
        <scheme val="minor"/>
      </rPr>
      <t>Additional Details</t>
    </r>
    <r>
      <rPr>
        <sz val="14"/>
        <color theme="1"/>
        <rFont val="Calibri"/>
        <family val="2"/>
        <scheme val="minor"/>
      </rPr>
      <t xml:space="preserve"> tables for which no keywords are currently available. In these cases, you can always use the Excel search function to make sure that you have not missed anything.</t>
    </r>
  </si>
  <si>
    <t>Macrocycles, Cucurbiturils</t>
  </si>
  <si>
    <t>Environmental, Organic, Inorganic, Chiral, Cations, Anions</t>
  </si>
  <si>
    <t>Time needs to be agreed in advance.</t>
  </si>
  <si>
    <t>Microlaser sensors</t>
  </si>
  <si>
    <t>Fluorescence spectroscopy, Microscopy, Confocal microscopy</t>
  </si>
  <si>
    <t>NMR, ITC, UV-vis spectroscopy, Fluorescence spectroscopy, Potentiometry, Mass spectrometry</t>
  </si>
  <si>
    <t>Coordination chemistry, Supramolecular chemistry, Organic synthesis, Inorganic synthesis, Bioorganic chemistry, Binding studies</t>
  </si>
  <si>
    <t>Environmental, Organic, Inorganic, Biological, Chiral, Anions</t>
  </si>
  <si>
    <t>October and November are quite busy, so it is better to avoid</t>
  </si>
  <si>
    <t>Delgado Pinar</t>
  </si>
  <si>
    <t>Estefania</t>
  </si>
  <si>
    <t>Coordination chemistry, Supramolecular chemistry, Organic synthesis, Inorganic synthesis, Electrochemical tehniques, Materials characterization, Bioorganic chemistry, Binding studies</t>
  </si>
  <si>
    <t>Nanoparticles, Receptors, Macrocycles, Polymers, Hydrogels, Cucurbiturils</t>
  </si>
  <si>
    <t>Surface functionalisation, Host-guest complexation, Organic fluorophores, Inorganic fluorophores</t>
  </si>
  <si>
    <t>Magnetron sputtering</t>
  </si>
  <si>
    <t>Environmental, Cations, Anions</t>
  </si>
  <si>
    <t>Mechanochemistry, Chiral compouds</t>
  </si>
  <si>
    <t>Physics, Optics</t>
  </si>
  <si>
    <t>Biochemistry, Physico-chemistry</t>
  </si>
  <si>
    <t>Supramolecular complexes</t>
  </si>
  <si>
    <t>Hemicucubiturils</t>
  </si>
  <si>
    <t>Fluorescence correlation spectroscopy</t>
  </si>
  <si>
    <t>peter.nadrah@zag.si</t>
  </si>
  <si>
    <t>Programming</t>
  </si>
  <si>
    <t>Whole year. Maximum two at the same time.</t>
  </si>
  <si>
    <t>Macrocycles, Calixarenes, Pillararenes, N/A</t>
  </si>
  <si>
    <t>Interlocked molecules (catenanes, rotaxanes), crown ethers</t>
  </si>
  <si>
    <t>Amino acids and peptides</t>
  </si>
  <si>
    <t>Macrocycles, N/A</t>
  </si>
  <si>
    <t>No </t>
  </si>
  <si>
    <t>Nucleic acid</t>
  </si>
  <si>
    <t>NMR, UV-vis spectroscopy, Microscopy, Plate reader, Raman spectroscopy</t>
  </si>
  <si>
    <t>Microbiological assessment, Host-guest complexation, Organic fluorophores, Array-based sensors</t>
  </si>
  <si>
    <t>Environmental, Organic, Biological, Gaseous, Anions</t>
  </si>
  <si>
    <t>Dyes, Ligands</t>
  </si>
  <si>
    <t>Coordination compounds</t>
  </si>
  <si>
    <t>Sensing and imaging </t>
  </si>
  <si>
    <t>Supramolecular chemistry, Organic synthesis, Calculations/simulations, Bioorganic chemistry, Binding studies</t>
  </si>
  <si>
    <t>Fluorescent dyes</t>
  </si>
  <si>
    <t>Chemiluminescence, Electrochemiluminescence</t>
  </si>
  <si>
    <t>Physical chemistry, Molecular structure, Computational molecular spectroscopy</t>
  </si>
  <si>
    <t>Biosensor design and application, Extraction, Biochemical analysis, Enzymatic activities, Hybrid materials, Colorimetric assays</t>
  </si>
  <si>
    <t>Magnetic resonance imaging (MRI), 3D printing, Microcontroller programming (Arduino)</t>
  </si>
  <si>
    <t>Medicinal chemistry, Cellular uptake and toxicity, Intracellular localisation, Chiral compounds analysis</t>
  </si>
  <si>
    <t>Fluorescnece spectroscopy and imaging</t>
  </si>
  <si>
    <t>Graphene, Graphene-like materials</t>
  </si>
  <si>
    <t>Carbon nanoparticles, Quantum dots</t>
  </si>
  <si>
    <t>Molecules, Cages, 2D surfaces</t>
  </si>
  <si>
    <t>Hybrid material</t>
  </si>
  <si>
    <t>Heterocyclic dyes, Fluorophore-peptides, Peptide-oligonucleotide conjugates (POC)</t>
  </si>
  <si>
    <t>Mesoporous materials</t>
  </si>
  <si>
    <t>Luminescent transition metal complexes</t>
  </si>
  <si>
    <t>Colorimetric sensing, Electrochemical sensing</t>
  </si>
  <si>
    <t>Absolute quantum yields, Emission lifetiemes measurements</t>
  </si>
  <si>
    <t>High performance liquid chromatography (HPLC), Liquid chromatography - mass spectrometry (LC-MS), Inductively-coupled plasma-mass spectrometry (ICP-MS), Elemental analysis</t>
  </si>
  <si>
    <t>X-ray diffraction, Thermogravimetric analysis, Volumetric gas and vapor sorption</t>
  </si>
  <si>
    <t>Characterization of host-guest systems</t>
  </si>
  <si>
    <t>Summer months (May-September)</t>
  </si>
  <si>
    <t>June/July- vacation period and very low activity, lack of engineer support</t>
  </si>
  <si>
    <t>February-May </t>
  </si>
  <si>
    <t>Summer</t>
  </si>
  <si>
    <t>Nitrogen sorption, Particle sizer (DLS), Zeta sizer</t>
  </si>
  <si>
    <t>hichem.moulahoum@ege.edu.tr</t>
  </si>
  <si>
    <t>Coordination chemistry, Supramolecular chemistry, Organic synthesis, Inorganic synthesis, Binding studies, Photochemistry</t>
  </si>
  <si>
    <t>Catalysis, Organometallic chemistry</t>
  </si>
  <si>
    <t>Coordination chemistry, Organic synthesis, Materials chemistry</t>
  </si>
  <si>
    <t>Arrays of sensors, Advanced data analysis, Electronic noses and tongues</t>
  </si>
  <si>
    <t>Aggregation induced emission and quenching </t>
  </si>
  <si>
    <t>Host-guest complexation, Organic fluorophores, Indicator displacement assays</t>
  </si>
  <si>
    <t>Electrochemical </t>
  </si>
  <si>
    <t>Computational Methods, NMR, ITC, UV-vis spectroscopy, Fluorescence spectroscopy, X-ray diffraction (SC-XRD)</t>
  </si>
  <si>
    <t>NMR, UV-vis spectroscopy, Fluorescence spectroscopy, Potentiometry, Mass spectrometry, Microscopy, Circular dichroism</t>
  </si>
  <si>
    <t>NMR, ITC, UV-vis spectroscopy, Fluorescence spectroscopy, Mass spectrometry, Microscopy, Confocal microscopy, Raman spectroscopy, Circular dichroism</t>
  </si>
  <si>
    <t>NMR, ITC, UV-vis spectroscopy, Fluorescence spectroscopy, Circular dichroism</t>
  </si>
  <si>
    <t>NMR, UV-vis spectroscopy, Fluorescence spectroscopy, Mass spectrometry, Circular dichroism</t>
  </si>
  <si>
    <t>NMR, UV-vis spectroscopy, Fluorescence spectroscopy, Potentiometry, Confocal microscopy, Circular dichroism</t>
  </si>
  <si>
    <t>NMR, X-ray diffraction (SC-XRD)</t>
  </si>
  <si>
    <t>NMR, ITC, UV-vis spectroscopy, Fluorescence spectroscopy, Potentiometry, Plate reader, Circular dichroism</t>
  </si>
  <si>
    <t>NMR, UV-vis spectroscopy, Circular dichroism</t>
  </si>
  <si>
    <t>NMR, UV-vis spectroscopy, Fluorescence spectroscopy, Mass spectrometry, Plate reader, Circular dichroism</t>
  </si>
  <si>
    <t>NMR, UV-vis spectroscopy, Fluorescence spectroscopy, Potentiometry, Mass spectrometry, Microscopy, Raman spectroscopy, Circular dichroism</t>
  </si>
  <si>
    <t>NMR, UV-vis spectroscopy, Fluorescence spectroscopy, Mass spectrometry, Microscopy, Plate reader, Confocal microscopy, Circular dichroism</t>
  </si>
  <si>
    <t>UV-vis spectroscopy, Circular dichroism</t>
  </si>
  <si>
    <t>Computational Methods, NMR, ITC, UV-vis spectroscopy, Fluorescence spectroscopy, Mass spectrometry, Microscopy, Plate reader, Confocal microscopy, Circular dichroism</t>
  </si>
  <si>
    <t>Computational Methods, NMR, UV-vis spectroscopy, Mass spectrometry, Circular dichroism</t>
  </si>
  <si>
    <t>Computational Methods, NMR, ITC, UV-vis spectroscopy, Fluorescence spectroscopy, Mass spectrometry, Microscopy, Plate reader, Confocal microscopy, Raman spectroscopy, Circular dichroism</t>
  </si>
  <si>
    <t>NMR, UV-vis spectroscopy, Fluorescence spectroscopy, Circular dichroism</t>
  </si>
  <si>
    <t>Computational Methods, NMR, ITC, UV-vis spectroscopy, Fluorescence spectroscopy, Potentiometry, Mass spectrometry, Microscopy, Plate reader, Confocal microscopy, Raman spectroscopy, Circular dichroism</t>
  </si>
  <si>
    <t>UV-vis spectroscopy, Fluorescence spectroscopy, Raman spectroscopy, Circular dichroism</t>
  </si>
  <si>
    <t>NMR, ITC, UV-vis spectroscopy, Fluorescence spectroscopy, Microscopy, Confocal microscopy, Circular dichroism</t>
  </si>
  <si>
    <t>Computational Methods, NMR, ITC, UV-vis spectroscopy, Fluorescence spectroscopy, Mass spectrometry, Circular dichroism</t>
  </si>
  <si>
    <t>NMR, UV-vis spectroscopy, Fluorescence spectroscopy, Potentiometry, Mass spectrometry, Microscopy, Confocal microscopy, Raman spectroscopy, Circular dichroism</t>
  </si>
  <si>
    <t>Computational Methods, NMR, ITC, UV-vis spectroscopy, Fluorescence spectroscopy, Potentiometry, Mass spectrometry, Confocal microscopy, Raman spectroscopy, Circular dichroism</t>
  </si>
  <si>
    <t>NMR, UV-vis spectroscopy, Mass spectrometry, X-ray diffraction (SC-XRD)</t>
  </si>
  <si>
    <t>Computational Methods, NMR, UV-vis spectroscopy, Fluorescence spectroscopy, Mass spectrometry, Raman spectroscopy, X-ray diffraction (SC-XRD)</t>
  </si>
  <si>
    <t>Microscopy, Confocal microscopy, X-ray diffraction (SC-XRD)</t>
  </si>
  <si>
    <t>Kristin.Bartik@ulb.be</t>
  </si>
  <si>
    <t>Dulce</t>
  </si>
  <si>
    <t>Amina</t>
  </si>
  <si>
    <t>Benchohra</t>
  </si>
  <si>
    <t>amina.benchohra@univ-brest.fr</t>
  </si>
  <si>
    <t>Joseph</t>
  </si>
  <si>
    <t>Byrne</t>
  </si>
  <si>
    <t>joseph.byrne@ucd.ie</t>
  </si>
  <si>
    <t>Benoît</t>
  </si>
  <si>
    <t>Antonella.dallacort@uniroma1.it</t>
  </si>
  <si>
    <t>Krishna Kumar</t>
  </si>
  <si>
    <t>Damodaran</t>
  </si>
  <si>
    <t>Sandra</t>
  </si>
  <si>
    <t>Fariña</t>
  </si>
  <si>
    <t>sandra.fernandez.farina@usc.es</t>
  </si>
  <si>
    <t>Toni.frontera@uib.es</t>
  </si>
  <si>
    <t>Juan</t>
  </si>
  <si>
    <t>Gallego</t>
  </si>
  <si>
    <t>García-España</t>
  </si>
  <si>
    <t>i.grabchev@mail.bg</t>
  </si>
  <si>
    <t>Kåre Bredeli</t>
  </si>
  <si>
    <t>Agnieszka</t>
  </si>
  <si>
    <t>Kaczor</t>
  </si>
  <si>
    <t>agnieszka.kaczor@uj.edu.pl</t>
  </si>
  <si>
    <t>Ariadna</t>
  </si>
  <si>
    <t>Lázaro Palacios</t>
  </si>
  <si>
    <t>arilazaro4@gmail.com</t>
  </si>
  <si>
    <t>Giulia</t>
  </si>
  <si>
    <t>Licini</t>
  </si>
  <si>
    <t>João Carlos</t>
  </si>
  <si>
    <t>Markovic</t>
  </si>
  <si>
    <t>Alice</t>
  </si>
  <si>
    <t>Mattiuzzi</t>
  </si>
  <si>
    <t>Nurettin</t>
  </si>
  <si>
    <t>Andrea</t>
  </si>
  <si>
    <t>Pinto</t>
  </si>
  <si>
    <t>apintoma13@gmail.com</t>
  </si>
  <si>
    <t>Eliska</t>
  </si>
  <si>
    <t>Prochazkova</t>
  </si>
  <si>
    <t>Ece Tugba</t>
  </si>
  <si>
    <t>Stevanovic</t>
  </si>
  <si>
    <t>Thomas</t>
  </si>
  <si>
    <t>Strassner</t>
  </si>
  <si>
    <t>thomas.strassner@tu-dresden.de</t>
  </si>
  <si>
    <t>Jasmin</t>
  </si>
  <si>
    <t>Suljagić</t>
  </si>
  <si>
    <t>Vazquez Sentis</t>
  </si>
  <si>
    <t>Yunus</t>
  </si>
  <si>
    <t>Zorlu</t>
  </si>
  <si>
    <t>Elena</t>
  </si>
  <si>
    <t>Badetti</t>
  </si>
  <si>
    <t>elena.badetti@unive.it</t>
  </si>
  <si>
    <t>Avni</t>
  </si>
  <si>
    <t>Berisha</t>
  </si>
  <si>
    <t>Blazevska-Gilev</t>
  </si>
  <si>
    <t>Ana</t>
  </si>
  <si>
    <t>Borras</t>
  </si>
  <si>
    <t>Gilles</t>
  </si>
  <si>
    <t>Bruylants</t>
  </si>
  <si>
    <t>Pinar</t>
  </si>
  <si>
    <t>Cakir Hatir</t>
  </si>
  <si>
    <t>pinarcakir@gmail.com</t>
  </si>
  <si>
    <t>Mariona</t>
  </si>
  <si>
    <t>Dalmases</t>
  </si>
  <si>
    <t>Ersoz</t>
  </si>
  <si>
    <t>Sara</t>
  </si>
  <si>
    <t>Fateixa</t>
  </si>
  <si>
    <t>sarafateixa@ua.pt</t>
  </si>
  <si>
    <t>Celia</t>
  </si>
  <si>
    <t>Veton</t>
  </si>
  <si>
    <t>Haziri</t>
  </si>
  <si>
    <t>veton.haziri@ubt-uni.net</t>
  </si>
  <si>
    <t>Jovanović</t>
  </si>
  <si>
    <t>Karaman</t>
  </si>
  <si>
    <t>Gabriele</t>
  </si>
  <si>
    <t>Lando</t>
  </si>
  <si>
    <t>glando@unime.it</t>
  </si>
  <si>
    <t>Riccardo</t>
  </si>
  <si>
    <t>Marin</t>
  </si>
  <si>
    <t>riccardo.marin@uam.es</t>
  </si>
  <si>
    <t>Sibel A.</t>
  </si>
  <si>
    <t>Özkan</t>
  </si>
  <si>
    <t>Sibel.Ozkan@pharmacy.ankara.edu.tr</t>
  </si>
  <si>
    <t>Almara</t>
  </si>
  <si>
    <t>Rahimli</t>
  </si>
  <si>
    <t>rahimli.almara@gmail.com</t>
  </si>
  <si>
    <t>Imma</t>
  </si>
  <si>
    <t>Ratera</t>
  </si>
  <si>
    <t>iratera@icmab.es</t>
  </si>
  <si>
    <r>
      <t xml:space="preserve">I'm happy to answer any questions about the spreadsheet and its use; just send me an email. </t>
    </r>
    <r>
      <rPr>
        <b/>
        <sz val="14"/>
        <color theme="1"/>
        <rFont val="Calibri"/>
        <family val="2"/>
        <scheme val="minor"/>
      </rPr>
      <t xml:space="preserve">Updated versions of the spreadsheet will be posted regularly on the LUCES website. </t>
    </r>
  </si>
  <si>
    <t> </t>
  </si>
  <si>
    <t>Ozkan</t>
  </si>
  <si>
    <t>Coordination chemistry, Supramolecular chemistry, Organic synthesis, Inorganic synthesis</t>
  </si>
  <si>
    <t>Organic, Chiral</t>
  </si>
  <si>
    <t>Theoretical chemistry, Organic synthesis, Bioorganic chemistry</t>
  </si>
  <si>
    <t>Computational Methods, NMR, UV-vis spectroscopy, Fluorescence spectroscopy, Mass spectrometry</t>
  </si>
  <si>
    <t>Environmental, Organic, Biological, Cations, Anions</t>
  </si>
  <si>
    <t>Organic synthesis, Materials characterization</t>
  </si>
  <si>
    <t>NMR spectroscopy, combined with UV/vis light irradiation</t>
  </si>
  <si>
    <t>NMR, UV-vis spectroscopy, Raman spectroscopy, Circular Dichroism</t>
  </si>
  <si>
    <t>Not sure</t>
  </si>
  <si>
    <t>Summer time</t>
  </si>
  <si>
    <t>Optica spectroscopy</t>
  </si>
  <si>
    <t>Energy transfer</t>
  </si>
  <si>
    <t>Coordination chemistry, Electrochemical tehniques, Binding studies</t>
  </si>
  <si>
    <t>ITC, UV-vis spectroscopy, Fluorescence spectroscopy, Potentiometry</t>
  </si>
  <si>
    <t>Environmental, Cations</t>
  </si>
  <si>
    <t>Host-guest complexation, Array-based sensors</t>
  </si>
  <si>
    <t>NMR, UV-vis spectroscopy, Fluorescence spectroscopy, Microscopy, Confocal microscopy, Raman spectroscopy, Circular Dichroism</t>
  </si>
  <si>
    <t>Biological, Chiral</t>
  </si>
  <si>
    <t>Environmental Chemistry, Safety and sustainability</t>
  </si>
  <si>
    <t>Mass spectrometry, Raman spectroscopy</t>
  </si>
  <si>
    <t>Supramolecular chemistry, Organic synthesis, Materials characterization</t>
  </si>
  <si>
    <t xml:space="preserve">Use of "non conventional" tecniques (MW, photoreactors, in-situ IR) </t>
  </si>
  <si>
    <t>Analytical chemistry, Sensors</t>
  </si>
  <si>
    <t>Chemometrics, Solution equilibria</t>
  </si>
  <si>
    <t>Analytical chemistry, Mass spectrometry</t>
  </si>
  <si>
    <t>Metallo-supramolecular cages</t>
  </si>
  <si>
    <t>Fibrils</t>
  </si>
  <si>
    <t>Carbon quantum dots</t>
  </si>
  <si>
    <t>Monomers for MIP sensors</t>
  </si>
  <si>
    <t>Molecular photoswitches</t>
  </si>
  <si>
    <t xml:space="preserve">Scattering techniques (DLS, ELS), Centrifugal separation analysis </t>
  </si>
  <si>
    <t>Raman Optical Activity, Vibrational circular dichroism</t>
  </si>
  <si>
    <t>FTIR+ART, Potentiostat</t>
  </si>
  <si>
    <t>Pharmaceutical compounds</t>
  </si>
  <si>
    <t>Temperature, Pressure</t>
  </si>
  <si>
    <t>S.j.butler@lboro.ac.uk</t>
  </si>
  <si>
    <t>Coordination chemistry, Supramolecular chemistry, Organic synthesis, Bioorganic chemistry, Binding studies</t>
  </si>
  <si>
    <t>Receptors, Macrocycles, Hydrogels</t>
  </si>
  <si>
    <t>Metal complexes </t>
  </si>
  <si>
    <t>UV-vis spectroscopy, Fluorescence spectroscopy, Mass spectrometry, Plate reader</t>
  </si>
  <si>
    <t>Environmental, Biological, Gaseous, Chiral, Anions</t>
  </si>
  <si>
    <t>Lanthanide luminescence, Ligand design </t>
  </si>
  <si>
    <r>
      <t xml:space="preserve">Contact information is available in the </t>
    </r>
    <r>
      <rPr>
        <b/>
        <sz val="14"/>
        <color theme="1"/>
        <rFont val="Calibri"/>
        <family val="2"/>
        <scheme val="minor"/>
      </rPr>
      <t>Database</t>
    </r>
    <r>
      <rPr>
        <sz val="14"/>
        <color theme="1"/>
        <rFont val="Calibri"/>
        <family val="2"/>
        <scheme val="minor"/>
      </rPr>
      <t xml:space="preserve"> and </t>
    </r>
    <r>
      <rPr>
        <b/>
        <sz val="14"/>
        <color theme="1"/>
        <rFont val="Calibri"/>
        <family val="2"/>
        <scheme val="minor"/>
      </rPr>
      <t>Email Addresses</t>
    </r>
    <r>
      <rPr>
        <sz val="14"/>
        <color theme="1"/>
        <rFont val="Calibri"/>
        <family val="2"/>
        <scheme val="minor"/>
      </rPr>
      <t xml:space="preserve"> tables. The latter table is also used internally to assign partners to different working groups. </t>
    </r>
    <r>
      <rPr>
        <sz val="14"/>
        <color rgb="FFFF0000"/>
        <rFont val="Calibri (Textkörper)"/>
      </rPr>
      <t>Please use the spreadsheet carefully. Most functions are disabled to prevent unintentional changes.</t>
    </r>
  </si>
  <si>
    <t>Please send an email if you find any errors or would like to request changes.</t>
  </si>
  <si>
    <t>Materials characterization, 
Materials chemistry</t>
  </si>
  <si>
    <t>Plasmonic sensing</t>
  </si>
  <si>
    <t>Calixarenes, Nanoparticles</t>
  </si>
  <si>
    <t>Aggregation-induced emission/quenching, Surface functionalisation</t>
  </si>
  <si>
    <t>Dynamic light scattering (DLS), Fluorescence spectroscopy, ITC, NMR, UV-vis spectroscopy</t>
  </si>
  <si>
    <t>Anions, Biological, Cations, Environmental, Inorganic, Organic</t>
  </si>
  <si>
    <t>Lateral flow assays</t>
  </si>
  <si>
    <t>LFA dispenser and strip cutter</t>
  </si>
  <si>
    <t>Maria</t>
  </si>
  <si>
    <t>Cocu</t>
  </si>
  <si>
    <t>mariacocu@gmail.com</t>
  </si>
  <si>
    <t>Nihal</t>
  </si>
  <si>
    <t>Deligonul</t>
  </si>
  <si>
    <t>Atanas</t>
  </si>
  <si>
    <t>Kurutos</t>
  </si>
  <si>
    <t>akouroutos@gmail.com</t>
  </si>
  <si>
    <t>Jerome</t>
  </si>
  <si>
    <t>Lacour</t>
  </si>
  <si>
    <t>jerome.lacour@unige.ch</t>
  </si>
  <si>
    <t>Roy</t>
  </si>
  <si>
    <t>Lavendomme</t>
  </si>
  <si>
    <t>roy.lavendomme@ulb.be</t>
  </si>
  <si>
    <t>Premysl</t>
  </si>
  <si>
    <t>Lubal</t>
  </si>
  <si>
    <t>lubal@chemi.muni.cz</t>
  </si>
  <si>
    <t>Jose Manuel</t>
  </si>
  <si>
    <t>Marin Beloqui</t>
  </si>
  <si>
    <t>jm.marinbeloqui@uma.es</t>
  </si>
  <si>
    <t>Almudena</t>
  </si>
  <si>
    <t>Marti</t>
  </si>
  <si>
    <t>almudena.marti-morant@univ-lorraine.fr</t>
  </si>
  <si>
    <t>Pedro</t>
  </si>
  <si>
    <t>Mateus</t>
  </si>
  <si>
    <t>pmateus@itqb.unl.pt</t>
  </si>
  <si>
    <t>Artur</t>
  </si>
  <si>
    <t>Moro</t>
  </si>
  <si>
    <t>artur.moro@gmail.com</t>
  </si>
  <si>
    <t>Werner</t>
  </si>
  <si>
    <t>Nau</t>
  </si>
  <si>
    <t>Alexander</t>
  </si>
  <si>
    <t>Pöthig</t>
  </si>
  <si>
    <t>alexander.poethig@tum.de</t>
  </si>
  <si>
    <t>Knut</t>
  </si>
  <si>
    <t>Rurack</t>
  </si>
  <si>
    <t>knut.rurack@bam.de</t>
  </si>
  <si>
    <t>Carla I. M.</t>
  </si>
  <si>
    <t>Santos</t>
  </si>
  <si>
    <t>carla.santos@tecnico.ulisboa.pt</t>
  </si>
  <si>
    <t>Szumna</t>
  </si>
  <si>
    <t>Begum</t>
  </si>
  <si>
    <t>btabakci@gmail.com</t>
  </si>
  <si>
    <t>Esteban</t>
  </si>
  <si>
    <t>Urriolabeitia</t>
  </si>
  <si>
    <t>esteban@unizar.es</t>
  </si>
  <si>
    <t>Guillaume</t>
  </si>
  <si>
    <t>Vives</t>
  </si>
  <si>
    <t>guillaume.vives@sorbonne-universite.fr</t>
  </si>
  <si>
    <t>Yilmaz</t>
  </si>
  <si>
    <t>Myilmaz42@yahoo.com</t>
  </si>
  <si>
    <t>Baris</t>
  </si>
  <si>
    <t>Sezgin</t>
  </si>
  <si>
    <t>barissezgin@sdu.edu.tr</t>
  </si>
  <si>
    <t>Berta</t>
  </si>
  <si>
    <t>Gómez-Lor</t>
  </si>
  <si>
    <t>bgl@icmm.csic.es</t>
  </si>
  <si>
    <t>Cláudia</t>
  </si>
  <si>
    <t>Lopes</t>
  </si>
  <si>
    <t>claudia.b.lopes@ua.pt</t>
  </si>
  <si>
    <t>Cosmin-Adrian</t>
  </si>
  <si>
    <t>Farcau</t>
  </si>
  <si>
    <t>cfarcau@itim-cj.ro</t>
  </si>
  <si>
    <t>Elvan</t>
  </si>
  <si>
    <t>Üstün</t>
  </si>
  <si>
    <t>elvanustun77@gmail.com</t>
  </si>
  <si>
    <t>Fulden</t>
  </si>
  <si>
    <t>Ulucan Karnak</t>
  </si>
  <si>
    <t>ulucanfulden@gmail.com</t>
  </si>
  <si>
    <t>Giorgi</t>
  </si>
  <si>
    <t>Shtenberg</t>
  </si>
  <si>
    <t>giorgi@agri.gov.il</t>
  </si>
  <si>
    <t>Idris</t>
  </si>
  <si>
    <t>Yazgan</t>
  </si>
  <si>
    <t>iyazgan@kastamonu.edu.tr</t>
  </si>
  <si>
    <t>Kieninger</t>
  </si>
  <si>
    <t>jochen.kieninger@imtek.uni-freiburg.de</t>
  </si>
  <si>
    <t>Jose Maria</t>
  </si>
  <si>
    <t>Pedrosa</t>
  </si>
  <si>
    <t>jmpedpoy@upo.es</t>
  </si>
  <si>
    <t>Mohammad Afsar</t>
  </si>
  <si>
    <t>Uddin</t>
  </si>
  <si>
    <t>m.auddin@csic.es</t>
  </si>
  <si>
    <t>Pavel</t>
  </si>
  <si>
    <t>Urbánek</t>
  </si>
  <si>
    <t>urbanek@utb.cz</t>
  </si>
  <si>
    <t>Zoltán</t>
  </si>
  <si>
    <t>Hórvölgyi</t>
  </si>
  <si>
    <t>horvolgyi.zoltan@vbk.bme.hu</t>
  </si>
  <si>
    <t>Tabaci</t>
  </si>
  <si>
    <t>Supramolecular chemistry, Organic synthesis, Peptide synthesis</t>
  </si>
  <si>
    <t>peptides</t>
  </si>
  <si>
    <t>UV-vis spectroscopy, Fluorescence spectroscopy, Microscopy, Circular Dichroism</t>
  </si>
  <si>
    <t>Theoretical chemistry, Inorganic synthesis, Materials characterization, Binding studies</t>
  </si>
  <si>
    <t>Surface Fuctionalization / Characterization</t>
  </si>
  <si>
    <t>Carbon Nanoparticles</t>
  </si>
  <si>
    <t>Surface functionalisation, Inorganic fluorophores</t>
  </si>
  <si>
    <t>Fluorescence spectroscopy, Microscopy</t>
  </si>
  <si>
    <t>Marin-Beloqui</t>
  </si>
  <si>
    <t>Fluorescence spectroscopy, Raman spectroscopy</t>
  </si>
  <si>
    <t>Transient Absorption Spectroscopy</t>
  </si>
  <si>
    <t>myilmaz42@yahoo.com</t>
  </si>
  <si>
    <t>NMR, UV-vis spectroscopy, Fluorescence spectroscopy, Mass spectrometry, Confocal microscopy</t>
  </si>
  <si>
    <t>Environmental, Organic, Biological, Chiral, Cations, Anions</t>
  </si>
  <si>
    <t>Coordination chemistry, Supramolecular chemistry, Organic synthesis</t>
  </si>
  <si>
    <t>Cyclodextrin, molecular tweezers</t>
  </si>
  <si>
    <t xml:space="preserve">Carla I. M. </t>
  </si>
  <si>
    <t>szumnaa@icho.edu.pl</t>
  </si>
  <si>
    <t>nihal.deligonul@gop.edu.tr</t>
  </si>
  <si>
    <t>Organometallic Chemistry, Homogeneous Catalysis</t>
  </si>
  <si>
    <t>August (the whole month) and the end of july</t>
  </si>
  <si>
    <t>Synthesis of  Carbon Nanomaterials</t>
  </si>
  <si>
    <t>Graphene quantum dots, Graphene Oxide, Nanodiamonds</t>
  </si>
  <si>
    <t>NMR, UV-vis spectroscopy, Fluorescence spectroscopy, Microscopy, Confocal microscopy</t>
  </si>
  <si>
    <t>Organic, Biological, Gaseous, Cations, Anions</t>
  </si>
  <si>
    <t>Receptors, Macrocycles, Polymers, Calixarenes</t>
  </si>
  <si>
    <t>Coordination chemistry, Supramolecular chemistry, Organic synthesis, Inorganic synthesis, Electrochemical tehniques, Materials characterization</t>
  </si>
  <si>
    <t>Molecular materials</t>
  </si>
  <si>
    <t>Surface functionalisation, Organic fluorophores, Inorganic fluorophores</t>
  </si>
  <si>
    <t>NMR, UV-vis spectroscopy, Potentiometry, Mass spectrometry</t>
  </si>
  <si>
    <t>Coordination chemistry, Supramolecular chemistry, Organic synthesis, Peptide synthesis, Binding studies</t>
  </si>
  <si>
    <t>Computational Methods, NMR, UV-vis spectroscopy, Fluorescence spectroscopy, Mass spectrometry, Circular Dichroism</t>
  </si>
  <si>
    <t>Organic, Biological, Chiral, Cations, Anions</t>
  </si>
  <si>
    <t>Polymer synthesis, Materials characterization, Binding studies</t>
  </si>
  <si>
    <t>Molecular imprinting, detection and separation techniques, renewable resources</t>
  </si>
  <si>
    <t>Surface functionalisation, Host-guest complexation, N/A</t>
  </si>
  <si>
    <t>Molecular imprinting</t>
  </si>
  <si>
    <t>azabodipy</t>
  </si>
  <si>
    <t>NMR, UV-vis spectroscopy, Fluorescence spectroscopy, Potentiometry, Microscopy</t>
  </si>
  <si>
    <t>NMR, UV-vis spectroscopy, Fluorescence spectroscopy, Mass spectrometry, Circular Dichroism</t>
  </si>
  <si>
    <t>Theranostics</t>
  </si>
  <si>
    <t>Heterocyclic chemistry, Functional dyes, Solvatochromism, Acidochromism, Thermochromism, Aggregation, pH Response</t>
  </si>
  <si>
    <t>Blazhevska Gilev</t>
  </si>
  <si>
    <t>Přemysl</t>
  </si>
  <si>
    <t>Polymer synthesis, Materials characterization</t>
  </si>
  <si>
    <t>UV-vis spectroscopy, QCM</t>
  </si>
  <si>
    <t xml:space="preserve">FTIR, Four Probe Resistivity Meter, IR CO2 Laser, See System E, Instrument for Contact angle measurement, Spin Coater, Cross cut tester </t>
  </si>
  <si>
    <t>Spring</t>
  </si>
  <si>
    <t>Catalysis, Host-guest complexation, Organic fluorophores, Inorganic fluorophores, Array-based sensors</t>
  </si>
  <si>
    <t>SPE</t>
  </si>
  <si>
    <t>UV-vis spectroscopy, Fluorescence spectroscopy, Circular Dichroism</t>
  </si>
  <si>
    <t>Chemosensory research</t>
  </si>
  <si>
    <t>Polymer based composites</t>
  </si>
  <si>
    <t>Enzymes</t>
  </si>
  <si>
    <t>Holidays (July-August)</t>
  </si>
  <si>
    <t>Coordination chemistry, Supramolecular chemistry, Electrochemical techniques, Binding studies</t>
  </si>
  <si>
    <t>Inorganic synthesis, Polymer synthesis, Materials characterization</t>
  </si>
  <si>
    <t>Optical sensing, SERS</t>
  </si>
  <si>
    <t>UV-vis spectroscopy, Fluorescence spectroscopy, Microscopy, Confocal microscopy, Raman spectroscopy</t>
  </si>
  <si>
    <t>Environmental, Biological, Gaseous, Cations</t>
  </si>
  <si>
    <t xml:space="preserve">Between July and September </t>
  </si>
  <si>
    <t>Supramolecular chemistry, Organic synthesis, Calculations/simulations, Polymer synthesis, Materials characterization, Topological analysis, Binding studies</t>
  </si>
  <si>
    <t>test strips, microfluidics, lab-on-chips, amplification strategies</t>
  </si>
  <si>
    <t>Computational Methods, UV-vis spectroscopy, Fluorescence spectroscopy</t>
  </si>
  <si>
    <t>TEM, AFM, TGA, DLS, elemental analysis, flow cytometry, chip fabrication, ECL, TRES</t>
  </si>
  <si>
    <t>Coordination chemistry, Supramolecular chemistry, Organic synthesis, Calculations/simulations</t>
  </si>
  <si>
    <t>Reticular chemistry</t>
  </si>
  <si>
    <t>Receptors, Macrocycles, Calixarenes, Pillararenes</t>
  </si>
  <si>
    <t>Cages; COFs; MOFs</t>
  </si>
  <si>
    <t>Catalysis, Host-guest complexation</t>
  </si>
  <si>
    <t>Computational Methods, NMR, Mass spectrometry</t>
  </si>
  <si>
    <t>Organic, Inorganic, Gaseous, Cations, Anions</t>
  </si>
  <si>
    <t>Organic synthesis, Electrochemical tehniques</t>
  </si>
  <si>
    <t>Cyclic voltammetry</t>
  </si>
  <si>
    <t>January, July, August</t>
  </si>
  <si>
    <t>Polymer synthesis, Electrochemical tehniques, Materials characterization</t>
  </si>
  <si>
    <t>Nanoparticles, Polymers, Hydrogels, Pillararenes</t>
  </si>
  <si>
    <t>UV-vis spectroscopy, Fluorescence spectroscopy, Potentiometry, Microscopy, Confocal microscopy</t>
  </si>
  <si>
    <t xml:space="preserve">Any period </t>
  </si>
  <si>
    <t>Microfluidics, devices, analytical chemistry</t>
  </si>
  <si>
    <t>Bambusurils, QD's, Azamacrocyclic Ligands and their metal complexes</t>
  </si>
  <si>
    <t>2D Materials</t>
  </si>
  <si>
    <t>Molecularly imprinted polymers, Dyes</t>
  </si>
  <si>
    <t>Security-related</t>
  </si>
  <si>
    <t>Flow-induced dispersion analysis (FIDA)</t>
  </si>
  <si>
    <t>Volkan</t>
  </si>
  <si>
    <t>Altunal</t>
  </si>
  <si>
    <t>valtunal@cu.edu.tr</t>
  </si>
  <si>
    <t>M. Mustafa</t>
  </si>
  <si>
    <t>Cetin</t>
  </si>
  <si>
    <t>mustafamcetin@yahoo.com</t>
  </si>
  <si>
    <t>Catarina</t>
  </si>
  <si>
    <t>Esteves</t>
  </si>
  <si>
    <t>cav.esteves@fct.unl.pt</t>
  </si>
  <si>
    <t>María Dolores</t>
  </si>
  <si>
    <t>Fernández Ramos</t>
  </si>
  <si>
    <t>mdframos@ugr.es</t>
  </si>
  <si>
    <t>Savvas</t>
  </si>
  <si>
    <t>Georgiades</t>
  </si>
  <si>
    <t>georgiades.savvas@ucy.ac.cy</t>
  </si>
  <si>
    <t>Johannes</t>
  </si>
  <si>
    <t>Karges</t>
  </si>
  <si>
    <t>johannes.karges@ruhr-uni-bochum.de</t>
  </si>
  <si>
    <t>Kokan</t>
  </si>
  <si>
    <t>zkokan@irb.hr</t>
  </si>
  <si>
    <t>Marta</t>
  </si>
  <si>
    <t>Martinez Alonso</t>
  </si>
  <si>
    <t>hic_moul@hotmail.com</t>
  </si>
  <si>
    <t>Fabio</t>
  </si>
  <si>
    <t>Rizzo</t>
  </si>
  <si>
    <t>fabio.rizzo@unimi.it</t>
  </si>
  <si>
    <t>Ozlem</t>
  </si>
  <si>
    <t>Sahin</t>
  </si>
  <si>
    <t>oediz40@gmail.com</t>
  </si>
  <si>
    <t>Flamur</t>
  </si>
  <si>
    <t>Sopaj</t>
  </si>
  <si>
    <t>flamursopaj@gmail.com</t>
  </si>
  <si>
    <t>Mersiha</t>
  </si>
  <si>
    <t>Suljkanovic</t>
  </si>
  <si>
    <t>mersiha.suljkanovic@untz.ba</t>
  </si>
  <si>
    <t>Muhammed</t>
  </si>
  <si>
    <t>Üçüncü</t>
  </si>
  <si>
    <t>muhammed.ucuncu@deu.edu.tr</t>
  </si>
  <si>
    <t>Nimet</t>
  </si>
  <si>
    <t>Yildirim Tirgil</t>
  </si>
  <si>
    <t>yldrmnimet@gmail.com</t>
  </si>
  <si>
    <t>Fatima</t>
  </si>
  <si>
    <t>Bouanis</t>
  </si>
  <si>
    <t>fatima.bouanis@polytechnique.edu</t>
  </si>
  <si>
    <t>Olga</t>
  </si>
  <si>
    <t>Danilescu</t>
  </si>
  <si>
    <t>olgadanilescu@gmail.com</t>
  </si>
  <si>
    <t>Ceren</t>
  </si>
  <si>
    <t>cerenkaraman@akdeniz.edu.tr</t>
  </si>
  <si>
    <t>Pierre</t>
  </si>
  <si>
    <t>Picchetti</t>
  </si>
  <si>
    <t>pierre.picchetti@kit.edu</t>
  </si>
  <si>
    <t>Supramolecular chemistry, Organic synthesis, Electrochemical tehniques, Materials characterization, Bioorganic chemistry, Binding studies</t>
  </si>
  <si>
    <t>Molecular Materials, Biomaterials, Surface Science, Switchable Molecular Materials</t>
  </si>
  <si>
    <t>Switchable Organic Radicals, Self-Assembly Monolayers, NanoVesicles, Chirality</t>
  </si>
  <si>
    <t>Eximeric emission, Bioimaging</t>
  </si>
  <si>
    <t>NMR, ITC, UV-vis spectroscopy, Fluorescence spectroscopy, Potentiometry, Microscopy, Plate reader, Confocal microscopy, Circular Dichroism</t>
  </si>
  <si>
    <t xml:space="preserve">Electron Paramagnetic Resonance (EPR), Surface Plasmon Resonance (SPR), Spectroelectrochemistry, Dynamic Light Scattering (DLS), Nanosight (Nanotracking Analysis) </t>
  </si>
  <si>
    <t>Organic, Biological, Chiral</t>
  </si>
  <si>
    <t>Objectives of Nanomol-Bio group (https://nanomol-bio.icmab.es/): Synthesis, physicochemical characterization, and development of molecular and polymeric (nano)materials for biomedical applications: (i) therapy, (ii) diagnosis, (iii) prevention, and (iv) regenerative medicine.</t>
  </si>
  <si>
    <t>Organic synthesis, Inorganic synthesis, Calculations/simulations</t>
  </si>
  <si>
    <t>Organometallic Compounds</t>
  </si>
  <si>
    <t>Phosphorescent Compounds</t>
  </si>
  <si>
    <t>Computational Methods, NMR, UV-vis spectroscopy, Mass spectrometry</t>
  </si>
  <si>
    <t>Phosphorescence spectroscopy</t>
  </si>
  <si>
    <t xml:space="preserve">Organometallic </t>
  </si>
  <si>
    <t>Optical sensors; Fluorescence; Absorbance; Color coordinates; Microfluidic paper sensors; Gas sensors; Nanostructured optical sensors on solid support</t>
  </si>
  <si>
    <t>ozkan@pharmacy.ankara.edu.tr</t>
  </si>
  <si>
    <t>wnau@constructor.university</t>
  </si>
  <si>
    <t>Fernández-Fariña</t>
  </si>
  <si>
    <t>Jérôme</t>
  </si>
  <si>
    <t>Coordination chemistry, Organic synthesis, Inorganic synthesis, Electrochemical tehniques, Materials characterization</t>
  </si>
  <si>
    <t>Nanoparticles, Receptors, Polymers</t>
  </si>
  <si>
    <t>Surface functionalisation, Microbiological assessment, Organic fluorophores</t>
  </si>
  <si>
    <t>NMR, UV-vis spectroscopy, Fluorescence spectroscopy, Potentiometry, Mass spectrometry, Microscopy, Plate reader, Confocal microscopy, QCM</t>
  </si>
  <si>
    <t>UV-vis spectroscopy, Fluorescence spectroscopy, Potentiometry, Plate reader, QCM</t>
  </si>
  <si>
    <t>Environmental, Organic, Biological, Cations</t>
  </si>
  <si>
    <t>Environmental, Organic, Biological, Chiral</t>
  </si>
  <si>
    <t>Supramolecular chemistry, Organic synthesis, Bioorganic chemistry</t>
  </si>
  <si>
    <t>Nanoparticles, Macrocycles, Hydrogels, Calixarenes</t>
  </si>
  <si>
    <t>Surface functionalisation, Microbiological assessment, Catalysis, Host-guest complexation, Organic fluorophores</t>
  </si>
  <si>
    <t>Available anytime</t>
  </si>
  <si>
    <t>Thin films</t>
  </si>
  <si>
    <t>SERS, Reflectance, chemiluminescence</t>
  </si>
  <si>
    <t>no</t>
  </si>
  <si>
    <t>Coordination chemistry, Organic synthesis, Inorganic synthesis, Bioorganic chemistry</t>
  </si>
  <si>
    <t>Cell Culture</t>
  </si>
  <si>
    <t>NMR, UV-vis spectroscopy, Fluorescence spectroscopy, Mass spectrometry, Microscopy, Plate reader</t>
  </si>
  <si>
    <t>Membrane studies</t>
  </si>
  <si>
    <t>Receptors, Macrocycles, Calixarenes, Cucurbiturils</t>
  </si>
  <si>
    <t>Boron clusters</t>
  </si>
  <si>
    <t>Catalysis, Host-guest complexation, Organic fluorophores</t>
  </si>
  <si>
    <t>Enzyme assays</t>
  </si>
  <si>
    <t>Computational Methods, NMR, ITC, UV-vis spectroscopy, Fluorescence spectroscopy, Mass spectrometry, Microscopy, Plate reader, Confocal microscopy, Circular Dichroism</t>
  </si>
  <si>
    <t>DLS, DSC</t>
  </si>
  <si>
    <t>Environmental, Organic, Biological, Gaseous, Cations, Anions</t>
  </si>
  <si>
    <t>Radiation Measurements, Radiation Dosimetry, Luminescent Dosimetry, Photoluminescence, Optical Spectroscopy, Medical Physics</t>
  </si>
  <si>
    <t>Ceramics, Aluminates, Perovskites</t>
  </si>
  <si>
    <t>Thermoluminescence and Optically Stimulated Luminescence Dosimetry</t>
  </si>
  <si>
    <t>UV-vis spectroscopy, Fluorescence spectroscopy, Mass spectrometry, Microscopy, Raman spectroscopy</t>
  </si>
  <si>
    <t>Nanoparticles, Macrocycles, Calixarenes</t>
  </si>
  <si>
    <t>Coordination chemistry, Supramolecular chemistry, Inorganic synthesis, Binding studies</t>
  </si>
  <si>
    <t xml:space="preserve">single crystal x-ray crystallography </t>
  </si>
  <si>
    <t>Inorganic, Biological, Chiral, Cations, Anions</t>
  </si>
  <si>
    <t>Materials characterization, Binding studies</t>
  </si>
  <si>
    <t>NMR, UV-vis spectroscopy, Fluorescence spectroscopy, Raman spectroscopy</t>
  </si>
  <si>
    <t>pi-Conjugated oligomers, Polymers, COF</t>
  </si>
  <si>
    <t>NMR, UV-vis spectroscopy, Fluorescence spectroscopy, Microscopy</t>
  </si>
  <si>
    <t>Environmental, Organic, Cations, Anions</t>
  </si>
  <si>
    <t>All time avilable (Except December 2025)</t>
  </si>
  <si>
    <t>Synthesis and photophysical characterization of fluorescent dyes, microcontact printing, TADF emitters, room-temperature phosphorescence (RTP)</t>
  </si>
  <si>
    <t>Organic, Biological, Cations</t>
  </si>
  <si>
    <t>in August</t>
  </si>
  <si>
    <t>Food</t>
  </si>
  <si>
    <t>Coordination chemistry, Supramolecular chemistry, Bioorganic chemistry</t>
  </si>
  <si>
    <t>Supramolecular gels ,Sensors</t>
  </si>
  <si>
    <t>Inorganic, Biological, Chiral</t>
  </si>
  <si>
    <t>Not applicable</t>
  </si>
  <si>
    <t>Asymmetry / Chirality / Enantiomeric purity determination</t>
  </si>
  <si>
    <t>Cationic helical fluorophores</t>
  </si>
  <si>
    <t>NMR, UV-vis spectroscopy, Fluorescence spectroscopy, Mass spectrometry, Confocal microscopy, Circular Dichroism</t>
  </si>
  <si>
    <t>From September to end of June for sure</t>
  </si>
  <si>
    <t>Helicates, Knots</t>
  </si>
  <si>
    <t>Fluorescent labels, Self-assembly monolayers, TADF emitters, RTP dyes</t>
  </si>
  <si>
    <t>Photonic crystal</t>
  </si>
  <si>
    <t>Dyes</t>
  </si>
  <si>
    <t>Aggregation-induced emission/quenching, Chemiluminescence, Electrochemiluminescence (ECL), Optical sensing</t>
  </si>
  <si>
    <t>Dynamic light-scattering (DLS)</t>
  </si>
  <si>
    <t xml:space="preserve">Electronic circular dichroism, VIbrational circular dichroism (with Prof. Thomas Bürgi), Circularly polarized luminescence (Olis CPL Solis instrument, relatively insensitive) </t>
  </si>
  <si>
    <t>Small molecules</t>
  </si>
  <si>
    <t>Yildirm Tirgil</t>
  </si>
  <si>
    <t>Ulucan-Karnak</t>
  </si>
  <si>
    <t>Inorganic synthesis, Polymer synthesis, Electrochemical tehniques, Materials characterization, Binding studies</t>
  </si>
  <si>
    <t>Environmental, Organic, Inorganic, Biological</t>
  </si>
  <si>
    <t>Zehra</t>
  </si>
  <si>
    <t>Durmus</t>
  </si>
  <si>
    <t>zehrad@biruni.edu.tr</t>
  </si>
  <si>
    <t>Goldup</t>
  </si>
  <si>
    <t>s.m.goldup@bham.ac.uk</t>
  </si>
  <si>
    <t>Erman</t>
  </si>
  <si>
    <t>Karakuş</t>
  </si>
  <si>
    <t>erman.karakus@tubitak.gov.tr</t>
  </si>
  <si>
    <t>Daniel</t>
  </si>
  <si>
    <t>Leznoff</t>
  </si>
  <si>
    <t>dleznoff@sfu.ca</t>
  </si>
  <si>
    <t>Shlomo</t>
  </si>
  <si>
    <t>Magdassi</t>
  </si>
  <si>
    <t>magdassi@mail.huji.ac.il</t>
  </si>
  <si>
    <t>Guillermo</t>
  </si>
  <si>
    <t>Moreno-Alcántar</t>
  </si>
  <si>
    <t>g.moreno-alcantar@tum.de</t>
  </si>
  <si>
    <t>Petroselli</t>
  </si>
  <si>
    <t>manuel.petroselli@uniupo.it</t>
  </si>
  <si>
    <t>Lorenzo</t>
  </si>
  <si>
    <t>Tei</t>
  </si>
  <si>
    <t>lorenzo.tei@uniupo.it</t>
  </si>
  <si>
    <t>Sophie</t>
  </si>
  <si>
    <t>sophie.rebecca.thomas@univie.ac.at</t>
  </si>
  <si>
    <t>Süreyya Oğuz</t>
  </si>
  <si>
    <t>Tümay</t>
  </si>
  <si>
    <t>sotumay@atauni.edu.tr</t>
  </si>
  <si>
    <t>Emre</t>
  </si>
  <si>
    <t>Yılmazoğlu</t>
  </si>
  <si>
    <t>emre.yilmazoglu@iuc.edu.tr</t>
  </si>
  <si>
    <t>Fabrizio</t>
  </si>
  <si>
    <t>Gelain</t>
  </si>
  <si>
    <t>fabrizio.gelain@ospedaleniguarda.it</t>
  </si>
  <si>
    <t>Maria Goreti</t>
  </si>
  <si>
    <t>Pereira</t>
  </si>
  <si>
    <t>goreti.pereira@ua.pt</t>
  </si>
  <si>
    <t>Sercan</t>
  </si>
  <si>
    <t>Yıldırım</t>
  </si>
  <si>
    <t>sercanyildirim@ktu.edu.tr</t>
  </si>
  <si>
    <t>mmalonso@ubu.es</t>
  </si>
  <si>
    <t xml:space="preserve">Manuel </t>
  </si>
  <si>
    <t>Martínez Alonso</t>
  </si>
  <si>
    <t>Suljkanović</t>
  </si>
  <si>
    <t>Suljagic</t>
  </si>
  <si>
    <t>Steve</t>
  </si>
  <si>
    <t>Organic synthesis, Polymer synthesis, Materials characterization, Topological analysis</t>
  </si>
  <si>
    <t>Surface functionalization, nanotechnology, functional coatings, CVD, PVD, plasma processes</t>
  </si>
  <si>
    <t>conductive polymers (PEDOT etc.)</t>
  </si>
  <si>
    <t>UV-vis spectroscopy, Potentiometry, Microscopy, Confocal microscopy</t>
  </si>
  <si>
    <t>FTIR, AFM, XRD, SEM</t>
  </si>
  <si>
    <t>Organic, Inorganic, Gaseous</t>
  </si>
  <si>
    <t>Theoretical chemistry, Supramolecular chemistry, Organic synthesis, Calculations/simulations, Bioorganic chemistry, Binding studies</t>
  </si>
  <si>
    <t>Radical chemistry</t>
  </si>
  <si>
    <t>Resorcinarenes, Molecular Switches</t>
  </si>
  <si>
    <t>Computational Methods, NMR, UV-vis spectroscopy, Fluorescence spectroscopy, Potentiometry, Mass spectrometry, Microscopy, Confocal microscopy, Raman spectroscopy</t>
  </si>
  <si>
    <t>X-ray diffraction, dynamic light-scattering</t>
  </si>
  <si>
    <t xml:space="preserve">No but the period needs to be agreed in advance </t>
  </si>
  <si>
    <t>Foldamers</t>
  </si>
  <si>
    <t>NMR, ITC, UV-vis spectroscopy, Fluorescence spectroscopy, Potentiometry, Circular Dichroism</t>
  </si>
  <si>
    <t>NMR, UV-vis spectroscopy, Fluorescence spectroscopy, Potentiometry, Mass spectrometry</t>
  </si>
  <si>
    <t>Computational Methods, NMR, UV-vis spectroscopy, Fluorescence spectroscopy</t>
  </si>
  <si>
    <t>Coordination chemistry, Inorganic synthesis, Materials characterization, Bioorganic chemistry</t>
  </si>
  <si>
    <t>Nanoclusters</t>
  </si>
  <si>
    <t>NMR, UV-vis spectroscopy, Fluorescence spectroscopy, Mass spectrometry, Plate reader</t>
  </si>
  <si>
    <t>Polymer synthesis, Electrochemical tehniques, Materials characterization, N/A</t>
  </si>
  <si>
    <t>Medicinal plants; Nanotechnology</t>
  </si>
  <si>
    <t>Nanoparticles, Polymers, Hydrogels, N/A</t>
  </si>
  <si>
    <t>MOFs, carbon-based materials, plant-based products</t>
  </si>
  <si>
    <t>Surface functionalisation, Microbiological assessment</t>
  </si>
  <si>
    <t>Electrochemical, colorimetric</t>
  </si>
  <si>
    <t>Computational Methods, UV-vis spectroscopy, Potentiometry</t>
  </si>
  <si>
    <t>supersonic homogenizator, viscometer, titrator, electrochemical sensor (a 2cmx5cm electronic device for cyclic voltammetry)</t>
  </si>
  <si>
    <t>biomarkers (e.g. Caspase-3, urea, glucose, hydrogen peroxide), heavy metals</t>
  </si>
  <si>
    <t>Coordination chemistry, Organic synthesis, Bioorganic chemistry, Binding studies</t>
  </si>
  <si>
    <t>C-H Activation, G-Quadruplex binders and probes</t>
  </si>
  <si>
    <t>NMR, UV-vis spectroscopy, Fluorescence spectroscopy, Mass spectrometry, Plate reader, Circular Dichroism</t>
  </si>
  <si>
    <t>Preparative HPLC</t>
  </si>
  <si>
    <t>Organic, Inorganic, Biological, Chiral</t>
  </si>
  <si>
    <t>Materials characterization, N/A</t>
  </si>
  <si>
    <t>development of liquid- or solid phase microextraction techniques, deep eutectic solvents, flow techniques</t>
  </si>
  <si>
    <t>layered double hydroxides</t>
  </si>
  <si>
    <t>UV-Vis spectrophotometry, fluorescence, colorimetry</t>
  </si>
  <si>
    <t>HPLC</t>
  </si>
  <si>
    <t>Coordination chemistry, Supramolecular chemistry, Organic synthesis, Peptide synthesis, Bioorganic chemistry</t>
  </si>
  <si>
    <t>Chelators</t>
  </si>
  <si>
    <t>HPLC-MS</t>
  </si>
  <si>
    <t>STSMs should be discussed well in advance between the two partners</t>
  </si>
  <si>
    <t>Theoretical chemistry, Coordination chemistry, Supramolecular chemistry, Electrochemical tehniques</t>
  </si>
  <si>
    <t>Environmental, Organic, Cations</t>
  </si>
  <si>
    <t>Organic synthesis, Polymer synthesis, Bioorganic chemistry</t>
  </si>
  <si>
    <t>Surface functionalisation, Catalysis, Organic fluorophores</t>
  </si>
  <si>
    <t>Peptide synthesis, Materials characterization, Topological analysis</t>
  </si>
  <si>
    <t>Molecular Dynamics, Material Post-Processing</t>
  </si>
  <si>
    <t>Self-assembling Peptides</t>
  </si>
  <si>
    <t>Hybridization</t>
  </si>
  <si>
    <t>Computational Methods, Fluorescence spectroscopy, Microscopy, Plate reader</t>
  </si>
  <si>
    <t>SEM, AFM, ATR-FTIR</t>
  </si>
  <si>
    <t>DNA, RNA</t>
  </si>
  <si>
    <t>AFM, ellipsometry</t>
  </si>
  <si>
    <t>Rotaxanes, Catenanes</t>
  </si>
  <si>
    <t>Coordination chemistry, Supramolecular chemistry, Inorganic synthesis, Materials characterization</t>
  </si>
  <si>
    <t>Phthalocyanines; X-ray crystallography</t>
  </si>
  <si>
    <t>Coordination polymers; Cyanometallates; Phthalocyanines</t>
  </si>
  <si>
    <t>Vapochromic; Raman/IR; Birefringence</t>
  </si>
  <si>
    <t>NMR, UV-vis spectroscopy, Fluorescence spectroscopy, Mass spectrometry, Raman spectroscopy</t>
  </si>
  <si>
    <t>X-ray diffraction; DSC/TGA</t>
  </si>
  <si>
    <t>Mid-December to mid-January; mid-to-late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</si>
</sst>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4"/>
      <color theme="1"/>
      <name val="Calibri"/>
      <family val="2"/>
      <scheme val="minor"/>
    </font>
    <font>
      <b/>
      <sz val="14"/>
      <color theme="1"/>
      <name val="Calibri"/>
      <family val="2"/>
      <scheme val="minor"/>
    </font>
    <font>
      <sz val="14"/>
      <name val="Calibri"/>
      <family val="2"/>
      <scheme val="minor"/>
    </font>
    <font>
      <b/>
      <sz val="14"/>
      <color theme="0" tint="-0.34998626667073579"/>
      <name val="Calibri"/>
      <family val="2"/>
      <scheme val="minor"/>
    </font>
    <font>
      <sz val="14"/>
      <color theme="0" tint="-0.34998626667073579"/>
      <name val="Calibri"/>
      <family val="2"/>
      <scheme val="minor"/>
    </font>
    <font>
      <b/>
      <sz val="14"/>
      <color theme="0"/>
      <name val="Calibri"/>
      <family val="2"/>
      <scheme val="minor"/>
    </font>
    <font>
      <sz val="14"/>
      <color rgb="FFFF0000"/>
      <name val="Calibri (Textkörper)"/>
    </font>
    <font>
      <sz val="12"/>
      <color rgb="FF000000"/>
      <name val="Arial"/>
      <family val="2"/>
    </font>
    <font>
      <sz val="12"/>
      <color theme="0" tint="-0.34998626667073579"/>
      <name val="Calibri"/>
      <family val="2"/>
      <scheme val="minor"/>
    </font>
    <font>
      <b/>
      <sz val="14"/>
      <color theme="1"/>
      <name val="Calibri"/>
      <family val="2"/>
    </font>
    <font>
      <sz val="14"/>
      <color theme="1"/>
      <name val="Calibri"/>
      <family val="2"/>
    </font>
    <font>
      <sz val="14"/>
      <color theme="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4"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5">
    <xf numFmtId="0" fontId="0" fillId="0" borderId="0" xfId="0"/>
    <xf numFmtId="0" fontId="18" fillId="0" borderId="0" xfId="0" applyFont="1" applyAlignment="1">
      <alignment horizontal="center"/>
    </xf>
    <xf numFmtId="0" fontId="18" fillId="0" borderId="0" xfId="0" applyFont="1"/>
    <xf numFmtId="0" fontId="19" fillId="35" borderId="0" xfId="0" applyFont="1" applyFill="1" applyAlignment="1">
      <alignment horizontal="left" vertical="center" wrapText="1"/>
    </xf>
    <xf numFmtId="0" fontId="21" fillId="35" borderId="0" xfId="0" applyFont="1" applyFill="1" applyAlignment="1">
      <alignment horizontal="center" vertical="center" textRotation="90" wrapText="1"/>
    </xf>
    <xf numFmtId="0" fontId="19" fillId="35" borderId="0" xfId="0" applyFont="1" applyFill="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top"/>
    </xf>
    <xf numFmtId="0" fontId="22" fillId="0" borderId="0" xfId="0" applyFont="1" applyAlignment="1">
      <alignment horizontal="center" vertical="top" wrapText="1"/>
    </xf>
    <xf numFmtId="0" fontId="18" fillId="0" borderId="0" xfId="0" applyFont="1" applyAlignment="1">
      <alignment horizontal="center" vertical="top"/>
    </xf>
    <xf numFmtId="0" fontId="22" fillId="0" borderId="0" xfId="0" applyFont="1" applyAlignment="1">
      <alignment horizontal="center" vertical="top"/>
    </xf>
    <xf numFmtId="0" fontId="18" fillId="34" borderId="13" xfId="0" applyFont="1" applyFill="1" applyBorder="1"/>
    <xf numFmtId="0" fontId="18" fillId="34" borderId="15" xfId="0" applyFont="1" applyFill="1" applyBorder="1"/>
    <xf numFmtId="0" fontId="18" fillId="33" borderId="11" xfId="0" applyFont="1" applyFill="1" applyBorder="1" applyAlignment="1">
      <alignment horizontal="center"/>
    </xf>
    <xf numFmtId="0" fontId="18" fillId="33" borderId="12" xfId="0" applyFont="1" applyFill="1" applyBorder="1"/>
    <xf numFmtId="0" fontId="22" fillId="0" borderId="0" xfId="0" applyFont="1" applyAlignment="1">
      <alignment horizontal="left" vertical="top"/>
    </xf>
    <xf numFmtId="0" fontId="18" fillId="33" borderId="14" xfId="0" applyFont="1" applyFill="1" applyBorder="1"/>
    <xf numFmtId="0" fontId="19" fillId="37" borderId="13" xfId="0" applyFont="1" applyFill="1" applyBorder="1" applyAlignment="1">
      <alignment horizontal="left" vertical="top" wrapText="1"/>
    </xf>
    <xf numFmtId="0" fontId="18" fillId="37" borderId="14" xfId="0" applyFont="1" applyFill="1" applyBorder="1" applyAlignment="1">
      <alignment vertical="top" wrapText="1"/>
    </xf>
    <xf numFmtId="0" fontId="19" fillId="37" borderId="13" xfId="0" applyFont="1" applyFill="1" applyBorder="1" applyAlignment="1">
      <alignment vertical="top" wrapText="1"/>
    </xf>
    <xf numFmtId="0" fontId="18" fillId="37" borderId="13" xfId="0" applyFont="1" applyFill="1" applyBorder="1" applyAlignment="1">
      <alignment vertical="top" wrapText="1"/>
    </xf>
    <xf numFmtId="0" fontId="0" fillId="0" borderId="0" xfId="0" applyAlignment="1">
      <alignment horizontal="left" vertical="top" wrapText="1"/>
    </xf>
    <xf numFmtId="0" fontId="26" fillId="0" borderId="0" xfId="0" applyFont="1" applyAlignment="1">
      <alignment horizontal="left" vertical="top" wrapText="1"/>
    </xf>
    <xf numFmtId="0" fontId="28" fillId="0" borderId="0" xfId="0" applyFont="1" applyAlignment="1">
      <alignment horizontal="left" vertical="top" wrapText="1"/>
    </xf>
    <xf numFmtId="22" fontId="28" fillId="0" borderId="0" xfId="0" applyNumberFormat="1" applyFont="1" applyAlignment="1">
      <alignment horizontal="left" vertical="top" wrapText="1"/>
    </xf>
    <xf numFmtId="22" fontId="28" fillId="0" borderId="0" xfId="0" applyNumberFormat="1" applyFont="1" applyAlignment="1">
      <alignment horizontal="center" vertical="top" wrapText="1"/>
    </xf>
    <xf numFmtId="0" fontId="27" fillId="35" borderId="0" xfId="0" applyFont="1" applyFill="1" applyAlignment="1">
      <alignment horizontal="center" vertical="center" textRotation="90" wrapText="1"/>
    </xf>
    <xf numFmtId="0" fontId="27" fillId="35" borderId="0" xfId="0" applyFont="1" applyFill="1" applyAlignment="1">
      <alignment horizontal="center" vertical="center" wrapText="1"/>
    </xf>
    <xf numFmtId="0" fontId="18" fillId="33" borderId="11" xfId="0" applyFont="1" applyFill="1" applyBorder="1" applyAlignment="1">
      <alignment horizontal="left"/>
    </xf>
    <xf numFmtId="0" fontId="18" fillId="0" borderId="0" xfId="0" applyFont="1" applyAlignment="1">
      <alignment horizontal="left"/>
    </xf>
    <xf numFmtId="0" fontId="18" fillId="39" borderId="11" xfId="0" applyFont="1" applyFill="1" applyBorder="1" applyAlignment="1">
      <alignment horizontal="left" vertical="center"/>
    </xf>
    <xf numFmtId="0" fontId="18" fillId="39" borderId="11" xfId="0" applyFont="1" applyFill="1" applyBorder="1" applyAlignment="1">
      <alignment horizontal="left"/>
    </xf>
    <xf numFmtId="0" fontId="18" fillId="39" borderId="11" xfId="0" applyFont="1" applyFill="1" applyBorder="1" applyAlignment="1">
      <alignment horizontal="center"/>
    </xf>
    <xf numFmtId="0" fontId="18" fillId="39" borderId="12" xfId="0" applyFont="1" applyFill="1" applyBorder="1"/>
    <xf numFmtId="0" fontId="18" fillId="39" borderId="14" xfId="0" applyFont="1" applyFill="1" applyBorder="1"/>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33" borderId="11" xfId="0" applyFont="1" applyFill="1" applyBorder="1" applyAlignment="1">
      <alignment horizontal="left" vertical="center"/>
    </xf>
    <xf numFmtId="0" fontId="26" fillId="0" borderId="0" xfId="0" applyFont="1" applyAlignment="1">
      <alignment horizontal="center" vertical="top" wrapText="1"/>
    </xf>
    <xf numFmtId="0" fontId="19" fillId="0" borderId="0" xfId="0" applyFont="1" applyAlignment="1">
      <alignment horizontal="left" vertical="top" wrapText="1"/>
    </xf>
    <xf numFmtId="0" fontId="19" fillId="39" borderId="11" xfId="0" applyFont="1" applyFill="1" applyBorder="1" applyAlignment="1">
      <alignment horizontal="left" vertical="center"/>
    </xf>
    <xf numFmtId="0" fontId="19" fillId="34" borderId="16" xfId="0" applyFont="1" applyFill="1" applyBorder="1"/>
    <xf numFmtId="0" fontId="19" fillId="33" borderId="11" xfId="0" applyFont="1" applyFill="1" applyBorder="1" applyAlignment="1">
      <alignment horizontal="left" vertical="center"/>
    </xf>
    <xf numFmtId="0" fontId="19" fillId="0" borderId="0" xfId="0" applyFont="1"/>
    <xf numFmtId="0" fontId="27" fillId="0" borderId="0" xfId="0" applyFont="1" applyAlignment="1">
      <alignment horizontal="left" vertical="top" wrapText="1"/>
    </xf>
    <xf numFmtId="0" fontId="19" fillId="0" borderId="0" xfId="0" applyFont="1" applyAlignment="1">
      <alignment horizontal="left" vertical="top"/>
    </xf>
    <xf numFmtId="0" fontId="18" fillId="0" borderId="0" xfId="0" applyFont="1" applyAlignment="1">
      <alignment horizontal="center" vertical="top" wrapText="1"/>
    </xf>
    <xf numFmtId="0" fontId="18" fillId="34" borderId="14" xfId="0" applyFont="1" applyFill="1" applyBorder="1" applyAlignment="1">
      <alignment horizontal="center"/>
    </xf>
    <xf numFmtId="0" fontId="18" fillId="34" borderId="16" xfId="0" applyFont="1" applyFill="1" applyBorder="1" applyAlignment="1">
      <alignment horizontal="left"/>
    </xf>
    <xf numFmtId="0" fontId="19" fillId="34" borderId="16" xfId="0" applyFont="1" applyFill="1" applyBorder="1" applyAlignment="1">
      <alignment horizontal="left"/>
    </xf>
    <xf numFmtId="0" fontId="19" fillId="34" borderId="16" xfId="0" applyFont="1" applyFill="1" applyBorder="1" applyAlignment="1">
      <alignment horizontal="center"/>
    </xf>
    <xf numFmtId="0" fontId="19" fillId="34" borderId="17" xfId="0" applyFont="1" applyFill="1" applyBorder="1"/>
    <xf numFmtId="0" fontId="29" fillId="0" borderId="0" xfId="0" applyFont="1" applyAlignment="1">
      <alignment horizontal="left" vertical="top" wrapText="1"/>
    </xf>
    <xf numFmtId="0" fontId="22" fillId="0" borderId="0" xfId="0" applyFont="1" applyAlignment="1">
      <alignment horizontal="left" vertical="top" wrapText="1"/>
    </xf>
    <xf numFmtId="0" fontId="18" fillId="0" borderId="0" xfId="0" applyFont="1" applyAlignment="1">
      <alignment horizontal="center" vertical="center"/>
    </xf>
    <xf numFmtId="0" fontId="23" fillId="38" borderId="0" xfId="0" applyFont="1" applyFill="1" applyAlignment="1">
      <alignment horizontal="center" vertical="center"/>
    </xf>
    <xf numFmtId="0" fontId="18" fillId="0" borderId="0" xfId="0" applyFont="1" applyAlignment="1">
      <alignment vertical="center"/>
    </xf>
    <xf numFmtId="0" fontId="20" fillId="0" borderId="0" xfId="0" applyFont="1" applyAlignment="1">
      <alignment horizontal="center"/>
    </xf>
    <xf numFmtId="0" fontId="23" fillId="0" borderId="0" xfId="0" applyFont="1" applyAlignment="1">
      <alignment horizontal="center" vertical="center"/>
    </xf>
    <xf numFmtId="0" fontId="20" fillId="34" borderId="0" xfId="0" applyFont="1" applyFill="1" applyAlignment="1">
      <alignment horizontal="center"/>
    </xf>
    <xf numFmtId="0" fontId="20" fillId="36" borderId="0" xfId="0" applyFont="1" applyFill="1" applyAlignment="1">
      <alignment horizontal="center"/>
    </xf>
    <xf numFmtId="0" fontId="18" fillId="34" borderId="0" xfId="0" applyFont="1" applyFill="1" applyAlignment="1">
      <alignment horizontal="center"/>
    </xf>
    <xf numFmtId="22" fontId="28" fillId="0" borderId="0" xfId="0" applyNumberFormat="1" applyFont="1" applyAlignment="1" applyProtection="1">
      <alignment horizontal="center" vertical="top" wrapText="1"/>
      <protection locked="0"/>
    </xf>
    <xf numFmtId="22" fontId="28" fillId="0" borderId="0" xfId="0" applyNumberFormat="1" applyFont="1" applyAlignment="1" applyProtection="1">
      <alignment horizontal="left" vertical="top" wrapText="1"/>
      <protection locked="0"/>
    </xf>
    <xf numFmtId="0" fontId="19" fillId="39" borderId="0" xfId="0" applyFont="1" applyFill="1" applyAlignment="1">
      <alignment horizontal="left" vertical="center"/>
    </xf>
    <xf numFmtId="0" fontId="18" fillId="39" borderId="0" xfId="0" applyFont="1" applyFill="1" applyAlignment="1">
      <alignment horizontal="left" vertical="center"/>
    </xf>
    <xf numFmtId="0" fontId="18" fillId="39" borderId="0" xfId="0" applyFont="1" applyFill="1" applyAlignment="1">
      <alignment horizontal="left"/>
    </xf>
    <xf numFmtId="0" fontId="18" fillId="39" borderId="0" xfId="0" applyFont="1" applyFill="1" applyAlignment="1">
      <alignment horizontal="center"/>
    </xf>
    <xf numFmtId="0" fontId="18" fillId="39" borderId="0" xfId="0" applyFont="1" applyFill="1" applyAlignment="1">
      <alignment horizontal="left" vertical="top" wrapText="1"/>
    </xf>
    <xf numFmtId="0" fontId="19" fillId="34" borderId="0" xfId="0" applyFont="1" applyFill="1"/>
    <xf numFmtId="0" fontId="18" fillId="34" borderId="0" xfId="0" applyFont="1" applyFill="1" applyAlignment="1">
      <alignment horizontal="left"/>
    </xf>
    <xf numFmtId="0" fontId="19" fillId="34" borderId="0" xfId="0" applyFont="1" applyFill="1" applyAlignment="1">
      <alignment horizontal="left"/>
    </xf>
    <xf numFmtId="0" fontId="19" fillId="34" borderId="0" xfId="0" applyFont="1" applyFill="1" applyAlignment="1">
      <alignment horizontal="center"/>
    </xf>
    <xf numFmtId="0" fontId="19" fillId="39" borderId="0" xfId="0" applyFont="1" applyFill="1"/>
    <xf numFmtId="0" fontId="18" fillId="39" borderId="0" xfId="0" applyFont="1" applyFill="1"/>
    <xf numFmtId="0" fontId="19" fillId="33" borderId="0" xfId="0" applyFont="1" applyFill="1" applyAlignment="1">
      <alignment horizontal="left" vertical="center"/>
    </xf>
    <xf numFmtId="0" fontId="18" fillId="33" borderId="0" xfId="0" applyFont="1" applyFill="1" applyAlignment="1">
      <alignment horizontal="left" vertical="center"/>
    </xf>
    <xf numFmtId="0" fontId="18" fillId="33" borderId="0" xfId="0" applyFont="1" applyFill="1" applyAlignment="1">
      <alignment horizontal="left"/>
    </xf>
    <xf numFmtId="0" fontId="18" fillId="33" borderId="0" xfId="0" applyFont="1" applyFill="1" applyAlignment="1">
      <alignment horizontal="center"/>
    </xf>
    <xf numFmtId="0" fontId="18" fillId="33" borderId="0" xfId="0" applyFont="1" applyFill="1"/>
    <xf numFmtId="0" fontId="25" fillId="33" borderId="0" xfId="0" applyFont="1" applyFill="1" applyAlignment="1">
      <alignment horizontal="left" vertical="top" wrapText="1"/>
    </xf>
    <xf numFmtId="0" fontId="19" fillId="33" borderId="0" xfId="0" applyFont="1" applyFill="1"/>
    <xf numFmtId="0" fontId="18" fillId="37" borderId="13" xfId="0" applyFont="1" applyFill="1" applyBorder="1" applyAlignment="1">
      <alignment horizontal="left" vertical="top" wrapText="1"/>
    </xf>
    <xf numFmtId="0" fontId="18" fillId="37" borderId="14" xfId="0" applyFont="1" applyFill="1" applyBorder="1" applyAlignment="1">
      <alignment horizontal="left" vertical="top" wrapText="1"/>
    </xf>
    <xf numFmtId="0" fontId="18" fillId="37" borderId="10" xfId="0" applyFont="1" applyFill="1" applyBorder="1" applyAlignment="1">
      <alignment horizontal="left" vertical="top" wrapText="1"/>
    </xf>
    <xf numFmtId="0" fontId="18" fillId="37" borderId="12" xfId="0" applyFont="1" applyFill="1" applyBorder="1" applyAlignment="1">
      <alignment horizontal="left" vertical="top" wrapText="1"/>
    </xf>
    <xf numFmtId="0" fontId="18" fillId="37" borderId="15" xfId="0" applyFont="1" applyFill="1" applyBorder="1" applyAlignment="1">
      <alignment horizontal="left" vertical="top" wrapText="1"/>
    </xf>
    <xf numFmtId="0" fontId="18" fillId="37" borderId="17" xfId="0" applyFont="1" applyFill="1" applyBorder="1" applyAlignment="1">
      <alignment horizontal="left" vertical="top" wrapText="1"/>
    </xf>
    <xf numFmtId="0" fontId="23" fillId="38" borderId="0" xfId="0" applyFont="1" applyFill="1" applyAlignment="1">
      <alignment horizontal="center"/>
    </xf>
    <xf numFmtId="0" fontId="24" fillId="37" borderId="13" xfId="0" applyFont="1" applyFill="1" applyBorder="1" applyAlignment="1">
      <alignment horizontal="center" vertical="top" wrapText="1"/>
    </xf>
    <xf numFmtId="0" fontId="18" fillId="37" borderId="14" xfId="0" applyFont="1" applyFill="1" applyBorder="1" applyAlignment="1">
      <alignment horizontal="center" vertical="top" wrapText="1"/>
    </xf>
    <xf numFmtId="0" fontId="19" fillId="34" borderId="10" xfId="0" applyFont="1" applyFill="1" applyBorder="1" applyAlignment="1">
      <alignment horizontal="center" vertical="center"/>
    </xf>
    <xf numFmtId="0" fontId="19" fillId="34" borderId="13" xfId="0" applyFont="1" applyFill="1" applyBorder="1" applyAlignment="1">
      <alignment horizontal="center" vertical="center"/>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8">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B170-1A49-E84F-AF9A-859340C5E3F8}">
  <dimension ref="B2:C14"/>
  <sheetViews>
    <sheetView zoomScale="125" zoomScaleNormal="125" workbookViewId="0"/>
  </sheetViews>
  <sheetFormatPr baseColWidth="10" defaultRowHeight="19" x14ac:dyDescent="0.25"/>
  <cols>
    <col min="1" max="2" width="5.83203125" style="2" customWidth="1"/>
    <col min="3" max="3" width="200.83203125" style="2" customWidth="1"/>
    <col min="4" max="16384" width="10.83203125" style="2"/>
  </cols>
  <sheetData>
    <row r="2" spans="2:3" x14ac:dyDescent="0.25">
      <c r="B2" s="90" t="s">
        <v>1044</v>
      </c>
      <c r="C2" s="90"/>
    </row>
    <row r="4" spans="2:3" ht="50" customHeight="1" x14ac:dyDescent="0.25">
      <c r="B4" s="86" t="s">
        <v>1045</v>
      </c>
      <c r="C4" s="87"/>
    </row>
    <row r="5" spans="2:3" ht="50" customHeight="1" x14ac:dyDescent="0.25">
      <c r="B5" s="84" t="s">
        <v>1050</v>
      </c>
      <c r="C5" s="85"/>
    </row>
    <row r="6" spans="2:3" ht="75" customHeight="1" x14ac:dyDescent="0.25">
      <c r="B6" s="17" t="s">
        <v>1046</v>
      </c>
      <c r="C6" s="18" t="s">
        <v>1051</v>
      </c>
    </row>
    <row r="7" spans="2:3" ht="50" customHeight="1" x14ac:dyDescent="0.25">
      <c r="B7" s="17" t="s">
        <v>1047</v>
      </c>
      <c r="C7" s="18" t="s">
        <v>1052</v>
      </c>
    </row>
    <row r="8" spans="2:3" ht="50" customHeight="1" x14ac:dyDescent="0.25">
      <c r="B8" s="17" t="s">
        <v>1048</v>
      </c>
      <c r="C8" s="18" t="s">
        <v>1053</v>
      </c>
    </row>
    <row r="9" spans="2:3" ht="50" customHeight="1" x14ac:dyDescent="0.25">
      <c r="B9" s="19" t="s">
        <v>1049</v>
      </c>
      <c r="C9" s="18" t="s">
        <v>1284</v>
      </c>
    </row>
    <row r="10" spans="2:3" ht="19" customHeight="1" x14ac:dyDescent="0.25">
      <c r="B10" s="91" t="s">
        <v>1285</v>
      </c>
      <c r="C10" s="92"/>
    </row>
    <row r="11" spans="2:3" x14ac:dyDescent="0.25">
      <c r="B11" s="20"/>
      <c r="C11" s="18"/>
    </row>
    <row r="12" spans="2:3" x14ac:dyDescent="0.25">
      <c r="B12" s="84" t="s">
        <v>1239</v>
      </c>
      <c r="C12" s="85"/>
    </row>
    <row r="13" spans="2:3" x14ac:dyDescent="0.25">
      <c r="B13" s="20"/>
      <c r="C13" s="18"/>
    </row>
    <row r="14" spans="2:3" x14ac:dyDescent="0.25">
      <c r="B14" s="88" t="s">
        <v>1043</v>
      </c>
      <c r="C14" s="89"/>
    </row>
  </sheetData>
  <sheetProtection algorithmName="SHA-512" hashValue="S/t3dM73KZ9zzXhnD+YyezPFGIWcwUkFV7jcGewRCudc8cgDB9ZqYasqSl4iJdsqCJ4MoBwpKLBBWicAweTVYw==" saltValue="de/pHZHjAlbiIdB63Jl3ow==" spinCount="100000" sheet="1" scenarios="1" selectLockedCells="1" selectUnlockedCells="1"/>
  <mergeCells count="6">
    <mergeCell ref="B5:C5"/>
    <mergeCell ref="B4:C4"/>
    <mergeCell ref="B12:C12"/>
    <mergeCell ref="B14:C14"/>
    <mergeCell ref="B2:C2"/>
    <mergeCell ref="B10:C10"/>
  </mergeCells>
  <pageMargins left="0.7" right="0.7" top="0.78740157499999996" bottom="0.78740157499999996"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0622D-B5B5-874C-B455-AD03C388D28C}">
  <sheetPr>
    <pageSetUpPr fitToPage="1"/>
  </sheetPr>
  <dimension ref="A2:H50"/>
  <sheetViews>
    <sheetView zoomScaleNormal="100" workbookViewId="0">
      <selection activeCell="C4" sqref="C4"/>
    </sheetView>
  </sheetViews>
  <sheetFormatPr baseColWidth="10" defaultColWidth="15.83203125" defaultRowHeight="19" x14ac:dyDescent="0.25"/>
  <cols>
    <col min="1" max="1" width="15.83203125" style="1"/>
    <col min="2" max="2" width="5.83203125" style="1" customWidth="1"/>
    <col min="3" max="5" width="40.83203125" style="1" customWidth="1"/>
    <col min="6" max="6" width="40.83203125" style="59" customWidth="1"/>
    <col min="7" max="7" width="40.83203125" style="1" customWidth="1"/>
    <col min="8" max="8" width="40.83203125" style="2" customWidth="1"/>
    <col min="9" max="16384" width="15.83203125" style="2"/>
  </cols>
  <sheetData>
    <row r="2" spans="1:8" s="58" customFormat="1" ht="25" customHeight="1" x14ac:dyDescent="0.2">
      <c r="A2" s="56"/>
      <c r="B2" s="56"/>
      <c r="C2" s="57" t="s">
        <v>521</v>
      </c>
      <c r="D2" s="57" t="s">
        <v>522</v>
      </c>
      <c r="E2" s="57" t="s">
        <v>0</v>
      </c>
      <c r="F2" s="57" t="s">
        <v>524</v>
      </c>
      <c r="G2" s="57" t="s">
        <v>1</v>
      </c>
      <c r="H2" s="57" t="s">
        <v>872</v>
      </c>
    </row>
    <row r="3" spans="1:8" ht="20" thickBot="1" x14ac:dyDescent="0.3"/>
    <row r="4" spans="1:8" s="58" customFormat="1" ht="25" customHeight="1" thickBot="1" x14ac:dyDescent="0.25">
      <c r="A4" s="57" t="s">
        <v>525</v>
      </c>
      <c r="B4" s="60"/>
      <c r="C4" s="35"/>
      <c r="D4" s="36"/>
      <c r="E4" s="36"/>
      <c r="F4" s="37"/>
      <c r="G4" s="36"/>
      <c r="H4" s="38" t="s">
        <v>874</v>
      </c>
    </row>
    <row r="6" spans="1:8" x14ac:dyDescent="0.25">
      <c r="C6" s="61" t="s">
        <v>550</v>
      </c>
      <c r="D6" s="61" t="s">
        <v>571</v>
      </c>
      <c r="E6" s="61" t="s">
        <v>865</v>
      </c>
      <c r="F6" s="61" t="s">
        <v>557</v>
      </c>
      <c r="G6" s="61" t="s">
        <v>549</v>
      </c>
      <c r="H6" s="62" t="s">
        <v>581</v>
      </c>
    </row>
    <row r="7" spans="1:8" x14ac:dyDescent="0.25">
      <c r="C7" s="61" t="s">
        <v>539</v>
      </c>
      <c r="D7" s="61" t="s">
        <v>573</v>
      </c>
      <c r="E7" s="61" t="s">
        <v>565</v>
      </c>
      <c r="F7" s="61" t="s">
        <v>526</v>
      </c>
      <c r="G7" s="61" t="s">
        <v>568</v>
      </c>
      <c r="H7" s="62" t="s">
        <v>580</v>
      </c>
    </row>
    <row r="8" spans="1:8" x14ac:dyDescent="0.25">
      <c r="C8" s="61" t="s">
        <v>562</v>
      </c>
      <c r="D8" s="61" t="s">
        <v>536</v>
      </c>
      <c r="E8" s="61" t="s">
        <v>545</v>
      </c>
      <c r="F8" s="61" t="s">
        <v>544</v>
      </c>
      <c r="G8" s="61" t="s">
        <v>570</v>
      </c>
      <c r="H8" s="62" t="s">
        <v>874</v>
      </c>
    </row>
    <row r="9" spans="1:8" x14ac:dyDescent="0.25">
      <c r="C9" s="61" t="s">
        <v>552</v>
      </c>
      <c r="D9" s="61" t="s">
        <v>534</v>
      </c>
      <c r="E9" s="61" t="s">
        <v>673</v>
      </c>
      <c r="F9" s="61" t="s">
        <v>837</v>
      </c>
      <c r="G9" s="61" t="s">
        <v>556</v>
      </c>
    </row>
    <row r="10" spans="1:8" x14ac:dyDescent="0.25">
      <c r="C10" s="61" t="s">
        <v>563</v>
      </c>
      <c r="D10" s="61" t="s">
        <v>140</v>
      </c>
      <c r="E10" s="61" t="s">
        <v>860</v>
      </c>
      <c r="F10" s="61" t="s">
        <v>559</v>
      </c>
      <c r="G10" s="61" t="s">
        <v>555</v>
      </c>
    </row>
    <row r="11" spans="1:8" x14ac:dyDescent="0.25">
      <c r="C11" s="61" t="s">
        <v>538</v>
      </c>
      <c r="D11" s="61" t="s">
        <v>532</v>
      </c>
      <c r="E11" s="61" t="s">
        <v>546</v>
      </c>
      <c r="F11" s="61" t="s">
        <v>840</v>
      </c>
      <c r="G11" s="61" t="s">
        <v>569</v>
      </c>
    </row>
    <row r="12" spans="1:8" x14ac:dyDescent="0.25">
      <c r="C12" s="61" t="s">
        <v>561</v>
      </c>
      <c r="D12" s="61" t="s">
        <v>572</v>
      </c>
      <c r="E12" s="61" t="s">
        <v>864</v>
      </c>
      <c r="F12" s="61" t="s">
        <v>527</v>
      </c>
      <c r="G12" s="61" t="s">
        <v>567</v>
      </c>
    </row>
    <row r="13" spans="1:8" x14ac:dyDescent="0.25">
      <c r="C13" s="63" t="s">
        <v>869</v>
      </c>
      <c r="D13" s="61" t="s">
        <v>535</v>
      </c>
      <c r="E13" s="61" t="s">
        <v>548</v>
      </c>
      <c r="F13" s="61" t="s">
        <v>560</v>
      </c>
      <c r="G13" s="61" t="s">
        <v>566</v>
      </c>
    </row>
    <row r="14" spans="1:8" x14ac:dyDescent="0.25">
      <c r="C14" s="61" t="s">
        <v>963</v>
      </c>
      <c r="D14" s="61" t="s">
        <v>533</v>
      </c>
      <c r="E14" s="61" t="s">
        <v>543</v>
      </c>
      <c r="F14" s="61" t="s">
        <v>531</v>
      </c>
      <c r="G14" s="61"/>
    </row>
    <row r="15" spans="1:8" x14ac:dyDescent="0.25">
      <c r="C15" s="61" t="s">
        <v>537</v>
      </c>
      <c r="D15" s="61" t="s">
        <v>868</v>
      </c>
      <c r="E15" s="61" t="s">
        <v>547</v>
      </c>
      <c r="F15" s="61" t="s">
        <v>520</v>
      </c>
      <c r="G15" s="61"/>
    </row>
    <row r="16" spans="1:8" x14ac:dyDescent="0.25">
      <c r="C16" s="61" t="s">
        <v>541</v>
      </c>
      <c r="D16" s="61"/>
      <c r="E16" s="61" t="s">
        <v>542</v>
      </c>
      <c r="F16" s="61" t="s">
        <v>574</v>
      </c>
      <c r="G16" s="61"/>
    </row>
    <row r="17" spans="3:7" x14ac:dyDescent="0.25">
      <c r="C17" s="61" t="s">
        <v>863</v>
      </c>
      <c r="D17" s="61"/>
      <c r="E17" s="61"/>
      <c r="F17" s="61" t="s">
        <v>530</v>
      </c>
      <c r="G17" s="61"/>
    </row>
    <row r="18" spans="3:7" x14ac:dyDescent="0.25">
      <c r="C18" s="61" t="s">
        <v>540</v>
      </c>
      <c r="D18" s="61"/>
      <c r="E18" s="61"/>
      <c r="F18" s="61" t="s">
        <v>235</v>
      </c>
      <c r="G18" s="61"/>
    </row>
    <row r="19" spans="3:7" x14ac:dyDescent="0.25">
      <c r="C19" s="61" t="s">
        <v>564</v>
      </c>
      <c r="D19" s="61"/>
      <c r="E19" s="61"/>
      <c r="F19" s="61" t="s">
        <v>553</v>
      </c>
      <c r="G19" s="61"/>
    </row>
    <row r="20" spans="3:7" x14ac:dyDescent="0.25">
      <c r="C20" s="63" t="s">
        <v>554</v>
      </c>
      <c r="D20" s="61"/>
      <c r="E20" s="61"/>
      <c r="F20" s="61" t="s">
        <v>558</v>
      </c>
      <c r="G20" s="61"/>
    </row>
    <row r="21" spans="3:7" x14ac:dyDescent="0.25">
      <c r="C21" s="61" t="s">
        <v>551</v>
      </c>
      <c r="D21" s="61"/>
      <c r="E21" s="61"/>
      <c r="F21" s="61" t="s">
        <v>931</v>
      </c>
      <c r="G21" s="61"/>
    </row>
    <row r="22" spans="3:7" x14ac:dyDescent="0.25">
      <c r="C22" s="61" t="s">
        <v>870</v>
      </c>
      <c r="D22" s="61"/>
      <c r="E22" s="61"/>
      <c r="F22" s="61" t="s">
        <v>966</v>
      </c>
      <c r="G22" s="61"/>
    </row>
    <row r="23" spans="3:7" x14ac:dyDescent="0.25">
      <c r="C23" s="61"/>
      <c r="D23" s="61"/>
      <c r="E23" s="61"/>
      <c r="F23" s="61"/>
      <c r="G23" s="61"/>
    </row>
    <row r="24" spans="3:7" x14ac:dyDescent="0.25">
      <c r="C24" s="61"/>
      <c r="D24" s="61"/>
      <c r="E24" s="61"/>
      <c r="F24" s="61"/>
      <c r="G24" s="61"/>
    </row>
    <row r="25" spans="3:7" x14ac:dyDescent="0.25">
      <c r="C25" s="61"/>
      <c r="D25" s="61"/>
      <c r="E25" s="61"/>
      <c r="F25" s="61"/>
      <c r="G25" s="61"/>
    </row>
    <row r="26" spans="3:7" x14ac:dyDescent="0.25">
      <c r="C26" s="61"/>
      <c r="D26" s="61"/>
      <c r="E26" s="61"/>
      <c r="F26" s="61"/>
      <c r="G26" s="61"/>
    </row>
    <row r="27" spans="3:7" x14ac:dyDescent="0.25">
      <c r="C27" s="61"/>
      <c r="D27" s="61"/>
      <c r="E27" s="61"/>
      <c r="F27" s="61"/>
      <c r="G27" s="61"/>
    </row>
    <row r="28" spans="3:7" x14ac:dyDescent="0.25">
      <c r="C28" s="61"/>
      <c r="D28" s="61"/>
      <c r="E28" s="61"/>
      <c r="F28" s="61"/>
      <c r="G28" s="61"/>
    </row>
    <row r="29" spans="3:7" x14ac:dyDescent="0.25">
      <c r="C29" s="61"/>
      <c r="D29" s="61"/>
      <c r="E29" s="61"/>
      <c r="F29" s="61"/>
      <c r="G29" s="61"/>
    </row>
    <row r="30" spans="3:7" x14ac:dyDescent="0.25">
      <c r="C30" s="61"/>
      <c r="D30" s="61"/>
      <c r="E30" s="61"/>
      <c r="F30" s="61"/>
      <c r="G30" s="61"/>
    </row>
    <row r="31" spans="3:7" x14ac:dyDescent="0.25">
      <c r="C31" s="61"/>
      <c r="D31" s="61"/>
      <c r="E31" s="61"/>
      <c r="F31" s="61"/>
      <c r="G31" s="61"/>
    </row>
    <row r="32" spans="3:7" x14ac:dyDescent="0.25">
      <c r="C32" s="61"/>
      <c r="D32" s="61"/>
      <c r="E32" s="61"/>
      <c r="F32" s="61"/>
      <c r="G32" s="61"/>
    </row>
    <row r="33" spans="3:7" x14ac:dyDescent="0.25">
      <c r="C33" s="61"/>
      <c r="D33" s="61"/>
      <c r="E33" s="61"/>
      <c r="F33" s="61"/>
      <c r="G33" s="61"/>
    </row>
    <row r="34" spans="3:7" x14ac:dyDescent="0.25">
      <c r="C34" s="61"/>
      <c r="D34" s="61"/>
      <c r="E34" s="61"/>
      <c r="F34" s="61"/>
      <c r="G34" s="61"/>
    </row>
    <row r="35" spans="3:7" x14ac:dyDescent="0.25">
      <c r="C35" s="61"/>
      <c r="D35" s="61"/>
      <c r="E35" s="61"/>
      <c r="F35" s="61"/>
      <c r="G35" s="61"/>
    </row>
    <row r="36" spans="3:7" x14ac:dyDescent="0.25">
      <c r="C36" s="61"/>
      <c r="D36" s="61"/>
      <c r="E36" s="61"/>
      <c r="F36" s="61"/>
      <c r="G36" s="61"/>
    </row>
    <row r="37" spans="3:7" x14ac:dyDescent="0.25">
      <c r="C37" s="61"/>
      <c r="D37" s="61"/>
      <c r="E37" s="61"/>
      <c r="F37" s="61"/>
      <c r="G37" s="61"/>
    </row>
    <row r="38" spans="3:7" x14ac:dyDescent="0.25">
      <c r="C38" s="61"/>
      <c r="D38" s="61"/>
      <c r="E38" s="61"/>
      <c r="F38" s="61"/>
      <c r="G38" s="61"/>
    </row>
    <row r="39" spans="3:7" x14ac:dyDescent="0.25">
      <c r="C39" s="61"/>
      <c r="D39" s="61"/>
      <c r="E39" s="61"/>
      <c r="F39" s="61"/>
      <c r="G39" s="61"/>
    </row>
    <row r="40" spans="3:7" x14ac:dyDescent="0.25">
      <c r="C40" s="61"/>
      <c r="D40" s="61"/>
      <c r="E40" s="61"/>
      <c r="F40" s="61"/>
      <c r="G40" s="61"/>
    </row>
    <row r="41" spans="3:7" x14ac:dyDescent="0.25">
      <c r="C41" s="61"/>
      <c r="D41" s="61"/>
      <c r="E41" s="61"/>
      <c r="F41" s="61"/>
      <c r="G41" s="61"/>
    </row>
    <row r="42" spans="3:7" x14ac:dyDescent="0.25">
      <c r="C42" s="61"/>
      <c r="D42" s="61"/>
      <c r="E42" s="61"/>
      <c r="F42" s="61"/>
      <c r="G42" s="61"/>
    </row>
    <row r="43" spans="3:7" x14ac:dyDescent="0.25">
      <c r="C43" s="61"/>
      <c r="D43" s="61"/>
      <c r="E43" s="61"/>
      <c r="F43" s="61"/>
      <c r="G43" s="61"/>
    </row>
    <row r="44" spans="3:7" x14ac:dyDescent="0.25">
      <c r="C44" s="61"/>
      <c r="D44" s="61"/>
      <c r="E44" s="61"/>
      <c r="F44" s="61"/>
      <c r="G44" s="61"/>
    </row>
    <row r="45" spans="3:7" x14ac:dyDescent="0.25">
      <c r="C45" s="61"/>
      <c r="D45" s="61"/>
      <c r="E45" s="61"/>
      <c r="F45" s="61"/>
      <c r="G45" s="61"/>
    </row>
    <row r="46" spans="3:7" x14ac:dyDescent="0.25">
      <c r="C46" s="61"/>
      <c r="D46" s="61"/>
      <c r="E46" s="61"/>
      <c r="F46" s="61"/>
      <c r="G46" s="61"/>
    </row>
    <row r="47" spans="3:7" x14ac:dyDescent="0.25">
      <c r="C47" s="61"/>
      <c r="D47" s="61"/>
      <c r="E47" s="61"/>
      <c r="F47" s="61"/>
      <c r="G47" s="61"/>
    </row>
    <row r="48" spans="3:7" x14ac:dyDescent="0.25">
      <c r="C48" s="61"/>
      <c r="D48" s="61"/>
      <c r="E48" s="61"/>
      <c r="F48" s="61"/>
      <c r="G48" s="61"/>
    </row>
    <row r="49" spans="3:7" x14ac:dyDescent="0.25">
      <c r="C49" s="61"/>
      <c r="D49" s="61"/>
      <c r="E49" s="61"/>
      <c r="F49" s="61"/>
      <c r="G49" s="61"/>
    </row>
    <row r="50" spans="3:7" x14ac:dyDescent="0.25">
      <c r="C50" s="61"/>
      <c r="D50" s="61"/>
      <c r="E50" s="61"/>
      <c r="F50" s="61"/>
      <c r="G50" s="61"/>
    </row>
  </sheetData>
  <sheetProtection algorithmName="SHA-512" hashValue="1r4vzja/h1i/zZUsxhLbnGdp7N4BqY9RCeBE4+G6zC4j1AsztqiOP9kYM0M8uPsmM6FDhimQAK4dxsmELNgtCw==" saltValue="ZNhIH+1ubtVbldPzB5TrdQ==" spinCount="100000" sheet="1" selectLockedCells="1"/>
  <sortState xmlns:xlrd2="http://schemas.microsoft.com/office/spreadsheetml/2017/richdata2" ref="G6:G13">
    <sortCondition ref="G6:G13"/>
  </sortState>
  <dataValidations count="6">
    <dataValidation type="list" allowBlank="1" showInputMessage="1" showErrorMessage="1" sqref="F4" xr:uid="{01132B6E-F18B-E843-8B28-6B15D7BB73CC}">
      <formula1>$F$6:$F$50</formula1>
    </dataValidation>
    <dataValidation type="list" allowBlank="1" showInputMessage="1" showErrorMessage="1" sqref="D4" xr:uid="{F1007AF7-D266-A54A-939E-BFEEEE9D54FF}">
      <formula1>$D$6:$D$50</formula1>
    </dataValidation>
    <dataValidation type="list" allowBlank="1" showInputMessage="1" showErrorMessage="1" sqref="E4" xr:uid="{FAF63AC5-86B7-524F-8412-68359FAB69EF}">
      <formula1>$E$6:$E$50</formula1>
    </dataValidation>
    <dataValidation type="list" allowBlank="1" showInputMessage="1" showErrorMessage="1" sqref="G4" xr:uid="{093EA691-BDD2-364C-B168-CC26837A48FA}">
      <formula1>$G$6:$G$50</formula1>
    </dataValidation>
    <dataValidation type="list" allowBlank="1" showInputMessage="1" showErrorMessage="1" sqref="H4" xr:uid="{74CBC764-A0A2-E441-9D45-F7F75074CEC6}">
      <formula1>$H$6:$H$8</formula1>
    </dataValidation>
    <dataValidation type="list" allowBlank="1" showInputMessage="1" showErrorMessage="1" sqref="C4" xr:uid="{7B7440BF-724B-094D-8DC5-AA46D985FC27}">
      <formula1>$C$6:$C$50</formula1>
    </dataValidation>
  </dataValidations>
  <pageMargins left="0.7" right="0.7" top="0.78740157499999996" bottom="0.78740157499999996" header="0.3" footer="0.3"/>
  <pageSetup paperSize="9" scale="46"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4A91-3E58-5348-B35D-BEF3F8B5993B}">
  <dimension ref="A1:AD220"/>
  <sheetViews>
    <sheetView topLeftCell="C1" zoomScaleNormal="100" workbookViewId="0">
      <pane ySplit="1" topLeftCell="A2" activePane="bottomLeft" state="frozen"/>
      <selection pane="bottomLeft" activeCell="C2" sqref="C2"/>
    </sheetView>
  </sheetViews>
  <sheetFormatPr baseColWidth="10" defaultRowHeight="19" x14ac:dyDescent="0.2"/>
  <cols>
    <col min="1" max="1" width="21.6640625" style="7" hidden="1" customWidth="1"/>
    <col min="2" max="2" width="43.5" style="7" hidden="1" customWidth="1"/>
    <col min="3" max="3" width="5.83203125" style="9" customWidth="1"/>
    <col min="4" max="5" width="10.83203125" style="7" customWidth="1"/>
    <col min="6" max="6" width="20.83203125" style="47" customWidth="1"/>
    <col min="7" max="7" width="20.83203125" style="7" customWidth="1"/>
    <col min="8" max="8" width="35.83203125" style="7" customWidth="1"/>
    <col min="9" max="21" width="25.83203125" style="7" customWidth="1"/>
    <col min="22" max="22" width="5.83203125" style="7" customWidth="1"/>
    <col min="23" max="28" width="4.83203125" style="10" customWidth="1"/>
    <col min="29" max="29" width="5.83203125" style="9" customWidth="1"/>
    <col min="30" max="30" width="5.83203125" style="10" customWidth="1"/>
    <col min="31" max="16384" width="10.83203125" style="7"/>
  </cols>
  <sheetData>
    <row r="1" spans="1:30" s="5" customFormat="1" ht="120" customHeight="1" x14ac:dyDescent="0.2">
      <c r="A1" s="27" t="s">
        <v>851</v>
      </c>
      <c r="B1" s="27" t="s">
        <v>852</v>
      </c>
      <c r="C1" s="26" t="s">
        <v>525</v>
      </c>
      <c r="D1" s="27" t="s">
        <v>2</v>
      </c>
      <c r="E1" s="27" t="s">
        <v>3</v>
      </c>
      <c r="F1" s="27" t="s">
        <v>853</v>
      </c>
      <c r="G1" s="27" t="s">
        <v>854</v>
      </c>
      <c r="H1" s="27" t="s">
        <v>852</v>
      </c>
      <c r="I1" s="27" t="s">
        <v>521</v>
      </c>
      <c r="J1" s="27" t="s">
        <v>823</v>
      </c>
      <c r="K1" s="27" t="s">
        <v>522</v>
      </c>
      <c r="L1" s="27" t="s">
        <v>824</v>
      </c>
      <c r="M1" s="27" t="s">
        <v>822</v>
      </c>
      <c r="N1" s="27" t="s">
        <v>825</v>
      </c>
      <c r="O1" s="27" t="s">
        <v>524</v>
      </c>
      <c r="P1" s="27" t="s">
        <v>826</v>
      </c>
      <c r="Q1" s="27" t="s">
        <v>1</v>
      </c>
      <c r="R1" s="27" t="s">
        <v>827</v>
      </c>
      <c r="S1" s="27" t="s">
        <v>858</v>
      </c>
      <c r="T1" s="27" t="s">
        <v>859</v>
      </c>
      <c r="U1" s="27" t="s">
        <v>850</v>
      </c>
      <c r="W1" s="4" t="s">
        <v>521</v>
      </c>
      <c r="X1" s="4" t="s">
        <v>522</v>
      </c>
      <c r="Y1" s="4" t="s">
        <v>523</v>
      </c>
      <c r="Z1" s="4" t="s">
        <v>524</v>
      </c>
      <c r="AA1" s="4" t="s">
        <v>1</v>
      </c>
      <c r="AB1" s="4" t="s">
        <v>873</v>
      </c>
      <c r="AD1" s="4" t="s">
        <v>849</v>
      </c>
    </row>
    <row r="2" spans="1:30" ht="140" x14ac:dyDescent="0.2">
      <c r="A2" s="24">
        <v>45436.713229166664</v>
      </c>
      <c r="B2" s="23" t="s">
        <v>219</v>
      </c>
      <c r="C2" s="64" t="s">
        <v>1240</v>
      </c>
      <c r="D2" s="23" t="str">
        <f>IF(ISBLANK(B2),"",IF(ISERROR(MATCH(B2,'Email Addresses'!$E$2:$E$140,FALSE)),"","WG1"))</f>
        <v>WG1</v>
      </c>
      <c r="E2" s="23" t="str">
        <f>IF(ISBLANK(B2),"",IF(ISERROR(MATCH(B2,'Email Addresses'!$E$144:$E$284,FALSE)),"","WG2"))</f>
        <v>WG2</v>
      </c>
      <c r="F2" s="46" t="s">
        <v>973</v>
      </c>
      <c r="G2" s="23" t="s">
        <v>974</v>
      </c>
      <c r="H2" s="23" t="str">
        <f t="shared" ref="H2:H33" si="0">B2</f>
        <v>riina.aav@taltech.ee</v>
      </c>
      <c r="I2" s="23" t="s">
        <v>626</v>
      </c>
      <c r="J2" s="23" t="s">
        <v>1070</v>
      </c>
      <c r="K2" s="23" t="s">
        <v>1054</v>
      </c>
      <c r="L2" s="23" t="s">
        <v>1074</v>
      </c>
      <c r="M2" s="23" t="s">
        <v>577</v>
      </c>
      <c r="N2" s="23"/>
      <c r="O2" s="23" t="s">
        <v>1144</v>
      </c>
      <c r="P2" s="23"/>
      <c r="Q2" s="23" t="s">
        <v>1055</v>
      </c>
      <c r="R2" s="23"/>
      <c r="S2" s="23" t="s">
        <v>581</v>
      </c>
      <c r="T2" s="23" t="s">
        <v>581</v>
      </c>
      <c r="U2" s="23" t="s">
        <v>1056</v>
      </c>
      <c r="W2" s="8" t="str">
        <f>IF(OR(Keywords!$C$4="",ISERROR(FIND(LOWER(LEFT(Keywords!$C$4,6)),LOWER(I2)))),"","X")</f>
        <v/>
      </c>
      <c r="X2" s="8" t="str">
        <f>IF(OR(Keywords!$D$4="",ISERROR(FIND(LOWER(LEFT(Keywords!$D$4,6)),LOWER(K2)))),"","X")</f>
        <v/>
      </c>
      <c r="Y2" s="8" t="str">
        <f>IF(OR(Keywords!$E$4="",ISERROR(FIND(LOWER(LEFT(Keywords!$E$4,6)),LOWER(M2)))),"","X")</f>
        <v/>
      </c>
      <c r="Z2" s="8" t="str">
        <f>IF(OR(Keywords!$F$4="",ISERROR(FIND(LOWER(LEFT(Keywords!$F$4,6)),LOWER(O2)))),"","X")</f>
        <v/>
      </c>
      <c r="AA2" s="8" t="str">
        <f>IF(OR(Keywords!$G$4="",ISERROR(FIND(LOWER(LEFT(Keywords!$G$4,6)),LOWER(Q2)))),"","X")</f>
        <v/>
      </c>
      <c r="AB2" s="8" t="str">
        <f>IF(OR(Keywords!$H$4="",ISERROR(FIND(LOWER(LEFT(Keywords!$H$4,6)),LOWER(S2)))),"","X")</f>
        <v/>
      </c>
      <c r="AD2" s="8" t="str">
        <f>IF(ISBLANK(B2),"",IF(ISERROR(MATCH(B2,'Email Addresses'!$E:$E,FALSE)),"X",""))</f>
        <v/>
      </c>
    </row>
    <row r="3" spans="1:30" ht="140" x14ac:dyDescent="0.2">
      <c r="A3" s="24">
        <v>45410.563391203701</v>
      </c>
      <c r="B3" s="23" t="s">
        <v>46</v>
      </c>
      <c r="C3" s="64" t="s">
        <v>1240</v>
      </c>
      <c r="D3" s="23" t="str">
        <f>IF(ISBLANK(B3),"",IF(ISERROR(MATCH(B3,'Email Addresses'!$E$2:$E$140,FALSE)),"","WG1"))</f>
        <v>WG1</v>
      </c>
      <c r="E3" s="23" t="str">
        <f>IF(ISBLANK(B3),"",IF(ISERROR(MATCH(B3,'Email Addresses'!$E$144:$E$284,FALSE)),"","WG2"))</f>
        <v/>
      </c>
      <c r="F3" s="46" t="s">
        <v>808</v>
      </c>
      <c r="G3" s="23" t="s">
        <v>807</v>
      </c>
      <c r="H3" s="23" t="str">
        <f t="shared" si="0"/>
        <v>ahmedova@chem.uni-sofia.bg</v>
      </c>
      <c r="I3" s="23" t="s">
        <v>806</v>
      </c>
      <c r="J3" s="23"/>
      <c r="K3" s="23" t="s">
        <v>534</v>
      </c>
      <c r="L3" s="23"/>
      <c r="M3" s="23" t="s">
        <v>577</v>
      </c>
      <c r="N3" s="23"/>
      <c r="O3" s="23" t="s">
        <v>805</v>
      </c>
      <c r="P3" s="23"/>
      <c r="Q3" s="23" t="s">
        <v>570</v>
      </c>
      <c r="R3" s="23"/>
      <c r="S3" s="23" t="s">
        <v>581</v>
      </c>
      <c r="T3" s="23" t="s">
        <v>580</v>
      </c>
      <c r="U3" s="23" t="s">
        <v>847</v>
      </c>
      <c r="W3" s="8" t="str">
        <f>IF(OR(Keywords!$C$4="",ISERROR(FIND(LOWER(LEFT(Keywords!$C$4,6)),LOWER(I3)))),"","X")</f>
        <v/>
      </c>
      <c r="X3" s="8" t="str">
        <f>IF(OR(Keywords!$D$4="",ISERROR(FIND(LOWER(LEFT(Keywords!$D$4,6)),LOWER(K3)))),"","X")</f>
        <v/>
      </c>
      <c r="Y3" s="8" t="str">
        <f>IF(OR(Keywords!$E$4="",ISERROR(FIND(LOWER(LEFT(Keywords!$E$4,6)),LOWER(M3)))),"","X")</f>
        <v/>
      </c>
      <c r="Z3" s="8" t="str">
        <f>IF(OR(Keywords!$F$4="",ISERROR(FIND(LOWER(LEFT(Keywords!$F$4,6)),LOWER(O3)))),"","X")</f>
        <v/>
      </c>
      <c r="AA3" s="8" t="str">
        <f>IF(OR(Keywords!$G$4="",ISERROR(FIND(LOWER(LEFT(Keywords!$G$4,6)),LOWER(Q3)))),"","X")</f>
        <v/>
      </c>
      <c r="AB3" s="8" t="str">
        <f>IF(OR(Keywords!$H$4="",ISERROR(FIND(LOWER(LEFT(Keywords!$H$4,6)),LOWER(S3)))),"","X")</f>
        <v/>
      </c>
      <c r="AD3" s="8" t="str">
        <f>IF(ISBLANK(B3),"",IF(ISERROR(MATCH(B3,'Email Addresses'!$E:$E,FALSE)),"X",""))</f>
        <v/>
      </c>
    </row>
    <row r="4" spans="1:30" ht="80" x14ac:dyDescent="0.2">
      <c r="A4" s="24">
        <v>45411.819780092592</v>
      </c>
      <c r="B4" s="23" t="s">
        <v>354</v>
      </c>
      <c r="C4" s="64" t="s">
        <v>1240</v>
      </c>
      <c r="D4" s="23" t="str">
        <f>IF(ISBLANK(B4),"",IF(ISERROR(MATCH(B4,'Email Addresses'!$E$2:$E$140,FALSE)),"","WG1"))</f>
        <v>WG1</v>
      </c>
      <c r="E4" s="23" t="str">
        <f>IF(ISBLANK(B4),"",IF(ISERROR(MATCH(B4,'Email Addresses'!$E$144:$E$284,FALSE)),"","WG2"))</f>
        <v/>
      </c>
      <c r="F4" s="46" t="s">
        <v>772</v>
      </c>
      <c r="G4" s="23" t="s">
        <v>930</v>
      </c>
      <c r="H4" s="23" t="str">
        <f t="shared" si="0"/>
        <v>alessandro.casnati@unipr.it</v>
      </c>
      <c r="I4" s="23" t="s">
        <v>794</v>
      </c>
      <c r="J4" s="23"/>
      <c r="K4" s="23" t="s">
        <v>625</v>
      </c>
      <c r="L4" s="23"/>
      <c r="M4" s="23" t="s">
        <v>577</v>
      </c>
      <c r="N4" s="23"/>
      <c r="O4" s="23" t="s">
        <v>680</v>
      </c>
      <c r="P4" s="23"/>
      <c r="Q4" s="23" t="s">
        <v>793</v>
      </c>
      <c r="R4" s="23"/>
      <c r="S4" s="23" t="s">
        <v>580</v>
      </c>
      <c r="T4" s="23" t="s">
        <v>580</v>
      </c>
      <c r="U4" s="23"/>
      <c r="W4" s="8" t="str">
        <f>IF(OR(Keywords!$C$4="",ISERROR(FIND(LOWER(LEFT(Keywords!$C$4,6)),LOWER(I4)))),"","X")</f>
        <v/>
      </c>
      <c r="X4" s="8" t="str">
        <f>IF(OR(Keywords!$D$4="",ISERROR(FIND(LOWER(LEFT(Keywords!$D$4,6)),LOWER(K4)))),"","X")</f>
        <v/>
      </c>
      <c r="Y4" s="8" t="str">
        <f>IF(OR(Keywords!$E$4="",ISERROR(FIND(LOWER(LEFT(Keywords!$E$4,6)),LOWER(M4)))),"","X")</f>
        <v/>
      </c>
      <c r="Z4" s="8" t="str">
        <f>IF(OR(Keywords!$F$4="",ISERROR(FIND(LOWER(LEFT(Keywords!$F$4,6)),LOWER(O4)))),"","X")</f>
        <v/>
      </c>
      <c r="AA4" s="8" t="str">
        <f>IF(OR(Keywords!$G$4="",ISERROR(FIND(LOWER(LEFT(Keywords!$G$4,6)),LOWER(Q4)))),"","X")</f>
        <v/>
      </c>
      <c r="AB4" s="8" t="str">
        <f>IF(OR(Keywords!$H$4="",ISERROR(FIND(LOWER(LEFT(Keywords!$H$4,6)),LOWER(S4)))),"","X")</f>
        <v/>
      </c>
      <c r="AD4" s="8" t="str">
        <f>IF(ISBLANK(B4),"",IF(ISERROR(MATCH(B4,'Email Addresses'!$E:$E,FALSE)),"X",""))</f>
        <v/>
      </c>
    </row>
    <row r="5" spans="1:30" ht="80" x14ac:dyDescent="0.2">
      <c r="A5" s="24">
        <v>45430.529374999998</v>
      </c>
      <c r="B5" s="23" t="s">
        <v>401</v>
      </c>
      <c r="C5" s="64" t="s">
        <v>1240</v>
      </c>
      <c r="D5" s="23" t="str">
        <f>IF(ISBLANK(B5),"",IF(ISERROR(MATCH(B5,'Email Addresses'!$E$2:$E$140,FALSE)),"","WG1"))</f>
        <v/>
      </c>
      <c r="E5" s="23" t="str">
        <f>IF(ISBLANK(B5),"",IF(ISERROR(MATCH(B5,'Email Addresses'!$E$144:$E$284,FALSE)),"","WG2"))</f>
        <v>WG2</v>
      </c>
      <c r="F5" s="46" t="s">
        <v>877</v>
      </c>
      <c r="G5" s="23" t="s">
        <v>878</v>
      </c>
      <c r="H5" s="23" t="str">
        <f t="shared" si="0"/>
        <v>manuel.algarra@unavarra.es</v>
      </c>
      <c r="I5" s="23" t="s">
        <v>879</v>
      </c>
      <c r="J5" s="23"/>
      <c r="K5" s="23" t="s">
        <v>532</v>
      </c>
      <c r="L5" s="23" t="s">
        <v>1100</v>
      </c>
      <c r="M5" s="23" t="s">
        <v>880</v>
      </c>
      <c r="N5" s="23"/>
      <c r="O5" s="23" t="s">
        <v>881</v>
      </c>
      <c r="P5" s="23"/>
      <c r="Q5" s="23" t="s">
        <v>555</v>
      </c>
      <c r="R5" s="23"/>
      <c r="S5" s="23" t="s">
        <v>581</v>
      </c>
      <c r="T5" s="23" t="s">
        <v>581</v>
      </c>
      <c r="U5" s="23"/>
      <c r="W5" s="8" t="str">
        <f>IF(OR(Keywords!$C$4="",ISERROR(FIND(LOWER(LEFT(Keywords!$C$4,6)),LOWER(I5)))),"","X")</f>
        <v/>
      </c>
      <c r="X5" s="8" t="str">
        <f>IF(OR(Keywords!$D$4="",ISERROR(FIND(LOWER(LEFT(Keywords!$D$4,6)),LOWER(K5)))),"","X")</f>
        <v/>
      </c>
      <c r="Y5" s="8" t="str">
        <f>IF(OR(Keywords!$E$4="",ISERROR(FIND(LOWER(LEFT(Keywords!$E$4,6)),LOWER(M5)))),"","X")</f>
        <v/>
      </c>
      <c r="Z5" s="8" t="str">
        <f>IF(OR(Keywords!$F$4="",ISERROR(FIND(LOWER(LEFT(Keywords!$F$4,6)),LOWER(O5)))),"","X")</f>
        <v/>
      </c>
      <c r="AA5" s="8" t="str">
        <f>IF(OR(Keywords!$G$4="",ISERROR(FIND(LOWER(LEFT(Keywords!$G$4,6)),LOWER(Q5)))),"","X")</f>
        <v/>
      </c>
      <c r="AB5" s="8" t="str">
        <f>IF(OR(Keywords!$H$4="",ISERROR(FIND(LOWER(LEFT(Keywords!$H$4,6)),LOWER(S5)))),"","X")</f>
        <v/>
      </c>
      <c r="AD5" s="8" t="str">
        <f>IF(ISBLANK(B5),"",IF(ISERROR(MATCH(B5,'Email Addresses'!$E:$E,FALSE)),"X",""))</f>
        <v/>
      </c>
    </row>
    <row r="6" spans="1:30" ht="100" x14ac:dyDescent="0.2">
      <c r="A6" s="24">
        <v>45489.979791666665</v>
      </c>
      <c r="B6" s="23" t="s">
        <v>401</v>
      </c>
      <c r="C6" s="25" t="s">
        <v>1240</v>
      </c>
      <c r="D6" s="23" t="str">
        <f>IF(ISBLANK(B6),"",IF(ISERROR(MATCH(B6,'Email Addresses'!$E$2:$E$140,FALSE)),"","WG1"))</f>
        <v/>
      </c>
      <c r="E6" s="23" t="str">
        <f>IF(ISBLANK(B6),"",IF(ISERROR(MATCH(B6,'Email Addresses'!$E$144:$E$284,FALSE)),"","WG2"))</f>
        <v>WG2</v>
      </c>
      <c r="F6" s="46" t="s">
        <v>877</v>
      </c>
      <c r="G6" s="23" t="s">
        <v>878</v>
      </c>
      <c r="H6" s="23" t="str">
        <f t="shared" si="0"/>
        <v>manuel.algarra@unavarra.es</v>
      </c>
      <c r="I6" s="23" t="s">
        <v>1387</v>
      </c>
      <c r="J6" s="23" t="s">
        <v>1388</v>
      </c>
      <c r="K6" s="23" t="s">
        <v>532</v>
      </c>
      <c r="L6" s="23" t="s">
        <v>1389</v>
      </c>
      <c r="M6" s="23" t="s">
        <v>1390</v>
      </c>
      <c r="N6" s="23"/>
      <c r="O6" s="23" t="s">
        <v>1391</v>
      </c>
      <c r="P6" s="23"/>
      <c r="Q6" s="23" t="s">
        <v>972</v>
      </c>
      <c r="R6" s="23"/>
      <c r="S6" s="23" t="s">
        <v>581</v>
      </c>
      <c r="T6" s="23" t="s">
        <v>1250</v>
      </c>
      <c r="U6" s="23" t="s">
        <v>580</v>
      </c>
      <c r="W6" s="8" t="str">
        <f>IF(OR(Keywords!$C$4="",ISERROR(FIND(LOWER(LEFT(Keywords!$C$4,6)),LOWER(I6)))),"","X")</f>
        <v/>
      </c>
      <c r="X6" s="8" t="str">
        <f>IF(OR(Keywords!$D$4="",ISERROR(FIND(LOWER(LEFT(Keywords!$D$4,6)),LOWER(K6)))),"","X")</f>
        <v/>
      </c>
      <c r="Y6" s="8" t="str">
        <f>IF(OR(Keywords!$E$4="",ISERROR(FIND(LOWER(LEFT(Keywords!$E$4,6)),LOWER(M6)))),"","X")</f>
        <v/>
      </c>
      <c r="Z6" s="8" t="str">
        <f>IF(OR(Keywords!$F$4="",ISERROR(FIND(LOWER(LEFT(Keywords!$F$4,6)),LOWER(O6)))),"","X")</f>
        <v/>
      </c>
      <c r="AA6" s="8" t="str">
        <f>IF(OR(Keywords!$G$4="",ISERROR(FIND(LOWER(LEFT(Keywords!$G$4,6)),LOWER(Q6)))),"","X")</f>
        <v/>
      </c>
      <c r="AB6" s="8" t="str">
        <f>IF(OR(Keywords!$H$4="",ISERROR(FIND(LOWER(LEFT(Keywords!$H$4,6)),LOWER(S6)))),"","X")</f>
        <v/>
      </c>
      <c r="AD6" s="8" t="str">
        <f>IF(ISBLANK(B6),"",IF(ISERROR(MATCH(B6,'Email Addresses'!$E:$E,FALSE)),"X",""))</f>
        <v/>
      </c>
    </row>
    <row r="7" spans="1:30" ht="160" x14ac:dyDescent="0.2">
      <c r="A7" s="24">
        <v>45412.376122685186</v>
      </c>
      <c r="B7" s="23" t="s">
        <v>97</v>
      </c>
      <c r="C7" s="64" t="s">
        <v>1240</v>
      </c>
      <c r="D7" s="23" t="str">
        <f>IF(ISBLANK(B7),"",IF(ISERROR(MATCH(B7,'Email Addresses'!$E$2:$E$140,FALSE)),"","WG1"))</f>
        <v>WG1</v>
      </c>
      <c r="E7" s="23" t="str">
        <f>IF(ISBLANK(B7),"",IF(ISERROR(MATCH(B7,'Email Addresses'!$E$144:$E$284,FALSE)),"","WG2"))</f>
        <v>WG2</v>
      </c>
      <c r="F7" s="46" t="s">
        <v>773</v>
      </c>
      <c r="G7" s="23" t="s">
        <v>772</v>
      </c>
      <c r="H7" s="23" t="str">
        <f t="shared" si="0"/>
        <v>alessandro.aliprandi@unipd.it</v>
      </c>
      <c r="I7" s="23" t="s">
        <v>771</v>
      </c>
      <c r="J7" s="23" t="s">
        <v>1093</v>
      </c>
      <c r="K7" s="23" t="s">
        <v>439</v>
      </c>
      <c r="L7" s="23"/>
      <c r="M7" s="23" t="s">
        <v>547</v>
      </c>
      <c r="N7" s="23" t="s">
        <v>1105</v>
      </c>
      <c r="O7" s="23" t="s">
        <v>1125</v>
      </c>
      <c r="P7" s="23"/>
      <c r="Q7" s="23" t="s">
        <v>770</v>
      </c>
      <c r="R7" s="23"/>
      <c r="S7" s="23" t="s">
        <v>581</v>
      </c>
      <c r="T7" s="23" t="s">
        <v>874</v>
      </c>
      <c r="U7" s="23"/>
      <c r="V7" s="6"/>
      <c r="W7" s="8" t="str">
        <f>IF(OR(Keywords!$C$4="",ISERROR(FIND(LOWER(LEFT(Keywords!$C$4,6)),LOWER(I7)))),"","X")</f>
        <v/>
      </c>
      <c r="X7" s="8" t="str">
        <f>IF(OR(Keywords!$D$4="",ISERROR(FIND(LOWER(LEFT(Keywords!$D$4,6)),LOWER(K7)))),"","X")</f>
        <v/>
      </c>
      <c r="Y7" s="8" t="str">
        <f>IF(OR(Keywords!$E$4="",ISERROR(FIND(LOWER(LEFT(Keywords!$E$4,6)),LOWER(M7)))),"","X")</f>
        <v/>
      </c>
      <c r="Z7" s="8" t="str">
        <f>IF(OR(Keywords!$F$4="",ISERROR(FIND(LOWER(LEFT(Keywords!$F$4,6)),LOWER(O7)))),"","X")</f>
        <v/>
      </c>
      <c r="AA7" s="8" t="str">
        <f>IF(OR(Keywords!$G$4="",ISERROR(FIND(LOWER(LEFT(Keywords!$G$4,6)),LOWER(Q7)))),"","X")</f>
        <v/>
      </c>
      <c r="AB7" s="8" t="str">
        <f>IF(OR(Keywords!$H$4="",ISERROR(FIND(LOWER(LEFT(Keywords!$H$4,6)),LOWER(S7)))),"","X")</f>
        <v/>
      </c>
      <c r="AC7" s="48"/>
      <c r="AD7" s="8" t="str">
        <f>IF(ISBLANK(B7),"",IF(ISERROR(MATCH(B7,'Email Addresses'!$E:$E,FALSE)),"X",""))</f>
        <v/>
      </c>
    </row>
    <row r="8" spans="1:30" ht="120" x14ac:dyDescent="0.2">
      <c r="A8" s="24">
        <v>45781.598576388889</v>
      </c>
      <c r="B8" s="23" t="s">
        <v>1471</v>
      </c>
      <c r="C8" s="25" t="s">
        <v>1240</v>
      </c>
      <c r="D8" s="23" t="str">
        <f>IF(ISBLANK(B8),"",IF(ISERROR(MATCH(B8,'Email Addresses'!$E$2:$E$140,FALSE)),"","WG1"))</f>
        <v>WG1</v>
      </c>
      <c r="E8" s="23" t="str">
        <f>IF(ISBLANK(B8),"",IF(ISERROR(MATCH(B8,'Email Addresses'!$E$144:$E$284,FALSE)),"","WG2"))</f>
        <v>WG2</v>
      </c>
      <c r="F8" s="46" t="s">
        <v>1470</v>
      </c>
      <c r="G8" s="23" t="s">
        <v>1469</v>
      </c>
      <c r="H8" s="23" t="str">
        <f t="shared" si="0"/>
        <v>valtunal@cu.edu.tr</v>
      </c>
      <c r="I8" s="23" t="s">
        <v>1440</v>
      </c>
      <c r="J8" s="23" t="s">
        <v>1565</v>
      </c>
      <c r="K8" s="23" t="s">
        <v>600</v>
      </c>
      <c r="L8" s="23" t="s">
        <v>1566</v>
      </c>
      <c r="M8" s="23" t="s">
        <v>548</v>
      </c>
      <c r="N8" s="23" t="s">
        <v>1567</v>
      </c>
      <c r="O8" s="23" t="s">
        <v>1568</v>
      </c>
      <c r="P8" s="23"/>
      <c r="Q8" s="23" t="s">
        <v>938</v>
      </c>
      <c r="R8" s="23"/>
      <c r="S8" s="23" t="s">
        <v>581</v>
      </c>
      <c r="T8" s="23" t="s">
        <v>1250</v>
      </c>
      <c r="U8" s="23"/>
      <c r="V8" s="6"/>
      <c r="W8" s="8" t="str">
        <f>IF(OR(Keywords!$C$4="",ISERROR(FIND(LOWER(LEFT(Keywords!$C$4,6)),LOWER(I8)))),"","X")</f>
        <v/>
      </c>
      <c r="X8" s="8" t="str">
        <f>IF(OR(Keywords!$D$4="",ISERROR(FIND(LOWER(LEFT(Keywords!$D$4,6)),LOWER(K8)))),"","X")</f>
        <v/>
      </c>
      <c r="Y8" s="8" t="str">
        <f>IF(OR(Keywords!$E$4="",ISERROR(FIND(LOWER(LEFT(Keywords!$E$4,6)),LOWER(M8)))),"","X")</f>
        <v/>
      </c>
      <c r="Z8" s="8" t="str">
        <f>IF(OR(Keywords!$F$4="",ISERROR(FIND(LOWER(LEFT(Keywords!$F$4,6)),LOWER(O8)))),"","X")</f>
        <v/>
      </c>
      <c r="AA8" s="8" t="str">
        <f>IF(OR(Keywords!$G$4="",ISERROR(FIND(LOWER(LEFT(Keywords!$G$4,6)),LOWER(Q8)))),"","X")</f>
        <v/>
      </c>
      <c r="AB8" s="8" t="str">
        <f>IF(OR(Keywords!$H$4="",ISERROR(FIND(LOWER(LEFT(Keywords!$H$4,6)),LOWER(S8)))),"","X")</f>
        <v/>
      </c>
      <c r="AC8" s="48"/>
      <c r="AD8" s="8" t="str">
        <f>IF(ISBLANK(B8),"",IF(ISERROR(MATCH(B8,'Email Addresses'!$E:$E,FALSE)),"X",""))</f>
        <v/>
      </c>
    </row>
    <row r="9" spans="1:30" ht="100" x14ac:dyDescent="0.2">
      <c r="A9" s="24">
        <v>45456.456574074073</v>
      </c>
      <c r="B9" s="23" t="s">
        <v>1201</v>
      </c>
      <c r="C9" s="64" t="s">
        <v>1240</v>
      </c>
      <c r="D9" s="23" t="str">
        <f>IF(ISBLANK(B9),"",IF(ISERROR(MATCH(B9,'Email Addresses'!$E$2:$E$140,FALSE)),"","WG1"))</f>
        <v/>
      </c>
      <c r="E9" s="23" t="str">
        <f>IF(ISBLANK(B9),"",IF(ISERROR(MATCH(B9,'Email Addresses'!$E$144:$E$284,FALSE)),"","WG2"))</f>
        <v>WG2</v>
      </c>
      <c r="F9" s="46" t="s">
        <v>1200</v>
      </c>
      <c r="G9" s="23" t="s">
        <v>1199</v>
      </c>
      <c r="H9" s="23" t="str">
        <f t="shared" si="0"/>
        <v>elena.badetti@unive.it</v>
      </c>
      <c r="I9" s="23" t="s">
        <v>757</v>
      </c>
      <c r="J9" s="23" t="s">
        <v>1260</v>
      </c>
      <c r="K9" s="23" t="s">
        <v>532</v>
      </c>
      <c r="L9" s="23"/>
      <c r="M9" s="23" t="s">
        <v>542</v>
      </c>
      <c r="N9" s="23"/>
      <c r="O9" s="23" t="s">
        <v>1261</v>
      </c>
      <c r="P9" s="23" t="s">
        <v>1272</v>
      </c>
      <c r="Q9" s="23" t="s">
        <v>555</v>
      </c>
      <c r="R9" s="23"/>
      <c r="S9" s="23" t="s">
        <v>581</v>
      </c>
      <c r="T9" s="23" t="s">
        <v>581</v>
      </c>
      <c r="U9" s="23"/>
      <c r="W9" s="8" t="str">
        <f>IF(OR(Keywords!$C$4="",ISERROR(FIND(LOWER(LEFT(Keywords!$C$4,6)),LOWER(I9)))),"","X")</f>
        <v/>
      </c>
      <c r="X9" s="8" t="str">
        <f>IF(OR(Keywords!$D$4="",ISERROR(FIND(LOWER(LEFT(Keywords!$D$4,6)),LOWER(K9)))),"","X")</f>
        <v/>
      </c>
      <c r="Y9" s="8" t="str">
        <f>IF(OR(Keywords!$E$4="",ISERROR(FIND(LOWER(LEFT(Keywords!$E$4,6)),LOWER(M9)))),"","X")</f>
        <v/>
      </c>
      <c r="Z9" s="8" t="str">
        <f>IF(OR(Keywords!$F$4="",ISERROR(FIND(LOWER(LEFT(Keywords!$F$4,6)),LOWER(O9)))),"","X")</f>
        <v/>
      </c>
      <c r="AA9" s="8" t="str">
        <f>IF(OR(Keywords!$G$4="",ISERROR(FIND(LOWER(LEFT(Keywords!$G$4,6)),LOWER(Q9)))),"","X")</f>
        <v/>
      </c>
      <c r="AB9" s="8" t="str">
        <f>IF(OR(Keywords!$H$4="",ISERROR(FIND(LOWER(LEFT(Keywords!$H$4,6)),LOWER(S9)))),"","X")</f>
        <v/>
      </c>
      <c r="AD9" s="8" t="str">
        <f>IF(ISBLANK(B9),"",IF(ISERROR(MATCH(B9,'Email Addresses'!$E:$E,FALSE)),"X",""))</f>
        <v/>
      </c>
    </row>
    <row r="10" spans="1:30" ht="220" x14ac:dyDescent="0.2">
      <c r="A10" s="24">
        <v>45430.588900462964</v>
      </c>
      <c r="B10" s="23" t="s">
        <v>218</v>
      </c>
      <c r="C10" s="64" t="s">
        <v>1240</v>
      </c>
      <c r="D10" s="23" t="str">
        <f>IF(ISBLANK(B10),"",IF(ISERROR(MATCH(B10,'Email Addresses'!$E$2:$E$140,FALSE)),"","WG1"))</f>
        <v>WG1</v>
      </c>
      <c r="E10" s="23" t="str">
        <f>IF(ISBLANK(B10),"",IF(ISERROR(MATCH(B10,'Email Addresses'!$E$144:$E$284,FALSE)),"","WG2"))</f>
        <v>WG2</v>
      </c>
      <c r="F10" s="46" t="s">
        <v>882</v>
      </c>
      <c r="G10" s="23" t="s">
        <v>1007</v>
      </c>
      <c r="H10" s="23" t="str">
        <f t="shared" si="0"/>
        <v>pballester@iciq.es</v>
      </c>
      <c r="I10" s="23" t="s">
        <v>883</v>
      </c>
      <c r="J10" s="23"/>
      <c r="K10" s="23" t="s">
        <v>884</v>
      </c>
      <c r="L10" s="23"/>
      <c r="M10" s="23" t="s">
        <v>733</v>
      </c>
      <c r="N10" s="23"/>
      <c r="O10" s="23" t="s">
        <v>1141</v>
      </c>
      <c r="P10" s="23" t="s">
        <v>967</v>
      </c>
      <c r="Q10" s="23" t="s">
        <v>653</v>
      </c>
      <c r="R10" s="23"/>
      <c r="S10" s="23" t="s">
        <v>581</v>
      </c>
      <c r="T10" s="23" t="s">
        <v>580</v>
      </c>
      <c r="U10" s="23"/>
      <c r="W10" s="8" t="str">
        <f>IF(OR(Keywords!$C$4="",ISERROR(FIND(LOWER(LEFT(Keywords!$C$4,6)),LOWER(I10)))),"","X")</f>
        <v/>
      </c>
      <c r="X10" s="8" t="str">
        <f>IF(OR(Keywords!$D$4="",ISERROR(FIND(LOWER(LEFT(Keywords!$D$4,6)),LOWER(K10)))),"","X")</f>
        <v/>
      </c>
      <c r="Y10" s="8" t="str">
        <f>IF(OR(Keywords!$E$4="",ISERROR(FIND(LOWER(LEFT(Keywords!$E$4,6)),LOWER(M10)))),"","X")</f>
        <v/>
      </c>
      <c r="Z10" s="8" t="str">
        <f>IF(OR(Keywords!$F$4="",ISERROR(FIND(LOWER(LEFT(Keywords!$F$4,6)),LOWER(O10)))),"","X")</f>
        <v/>
      </c>
      <c r="AA10" s="8" t="str">
        <f>IF(OR(Keywords!$G$4="",ISERROR(FIND(LOWER(LEFT(Keywords!$G$4,6)),LOWER(Q10)))),"","X")</f>
        <v/>
      </c>
      <c r="AB10" s="8" t="str">
        <f>IF(OR(Keywords!$H$4="",ISERROR(FIND(LOWER(LEFT(Keywords!$H$4,6)),LOWER(S10)))),"","X")</f>
        <v/>
      </c>
      <c r="AD10" s="8" t="str">
        <f>IF(ISBLANK(B10),"",IF(ISERROR(MATCH(B10,'Email Addresses'!$E:$E,FALSE)),"X",""))</f>
        <v/>
      </c>
    </row>
    <row r="11" spans="1:30" ht="80" x14ac:dyDescent="0.2">
      <c r="A11" s="24">
        <v>45404.821539351855</v>
      </c>
      <c r="B11" s="23" t="s">
        <v>217</v>
      </c>
      <c r="C11" s="64" t="s">
        <v>1240</v>
      </c>
      <c r="D11" s="23" t="str">
        <f>IF(ISBLANK(B11),"",IF(ISERROR(MATCH(B11,'Email Addresses'!$E$2:$E$140,FALSE)),"","WG1"))</f>
        <v>WG1</v>
      </c>
      <c r="E11" s="23" t="str">
        <f>IF(ISBLANK(B11),"",IF(ISERROR(MATCH(B11,'Email Addresses'!$E$144:$E$284,FALSE)),"","WG2"))</f>
        <v/>
      </c>
      <c r="F11" s="46" t="s">
        <v>816</v>
      </c>
      <c r="G11" s="23" t="s">
        <v>815</v>
      </c>
      <c r="H11" s="23" t="str">
        <f t="shared" si="0"/>
        <v>kristin.bartik@ulb.be</v>
      </c>
      <c r="I11" s="23" t="s">
        <v>814</v>
      </c>
      <c r="J11" s="23"/>
      <c r="K11" s="23" t="s">
        <v>625</v>
      </c>
      <c r="L11" s="23"/>
      <c r="M11" s="23" t="s">
        <v>546</v>
      </c>
      <c r="N11" s="23"/>
      <c r="O11" s="23" t="s">
        <v>722</v>
      </c>
      <c r="P11" s="23"/>
      <c r="Q11" s="23" t="s">
        <v>721</v>
      </c>
      <c r="R11" s="23"/>
      <c r="S11" s="23" t="s">
        <v>581</v>
      </c>
      <c r="T11" s="23" t="s">
        <v>874</v>
      </c>
      <c r="U11" s="23"/>
      <c r="W11" s="8" t="str">
        <f>IF(OR(Keywords!$C$4="",ISERROR(FIND(LOWER(LEFT(Keywords!$C$4,6)),LOWER(I11)))),"","X")</f>
        <v/>
      </c>
      <c r="X11" s="8" t="str">
        <f>IF(OR(Keywords!$D$4="",ISERROR(FIND(LOWER(LEFT(Keywords!$D$4,6)),LOWER(K11)))),"","X")</f>
        <v/>
      </c>
      <c r="Y11" s="8" t="str">
        <f>IF(OR(Keywords!$E$4="",ISERROR(FIND(LOWER(LEFT(Keywords!$E$4,6)),LOWER(M11)))),"","X")</f>
        <v/>
      </c>
      <c r="Z11" s="8" t="str">
        <f>IF(OR(Keywords!$F$4="",ISERROR(FIND(LOWER(LEFT(Keywords!$F$4,6)),LOWER(O11)))),"","X")</f>
        <v/>
      </c>
      <c r="AA11" s="8" t="str">
        <f>IF(OR(Keywords!$G$4="",ISERROR(FIND(LOWER(LEFT(Keywords!$G$4,6)),LOWER(Q11)))),"","X")</f>
        <v/>
      </c>
      <c r="AB11" s="8" t="str">
        <f>IF(OR(Keywords!$H$4="",ISERROR(FIND(LOWER(LEFT(Keywords!$H$4,6)),LOWER(S11)))),"","X")</f>
        <v/>
      </c>
      <c r="AD11" s="8" t="str">
        <f>IF(ISBLANK(B11),"",IF(ISERROR(MATCH(B11,'Email Addresses'!$E:$E,FALSE)),"X",""))</f>
        <v/>
      </c>
    </row>
    <row r="12" spans="1:30" ht="100" x14ac:dyDescent="0.2">
      <c r="A12" s="24">
        <v>45416.815682870372</v>
      </c>
      <c r="B12" s="23" t="s">
        <v>50</v>
      </c>
      <c r="C12" s="64" t="s">
        <v>1240</v>
      </c>
      <c r="D12" s="23" t="str">
        <f>IF(ISBLANK(B12),"",IF(ISERROR(MATCH(B12,'Email Addresses'!$E$2:$E$140,FALSE)),"","WG1"))</f>
        <v>WG1</v>
      </c>
      <c r="E12" s="23" t="str">
        <f>IF(ISBLANK(B12),"",IF(ISERROR(MATCH(B12,'Email Addresses'!$E$144:$E$284,FALSE)),"","WG2"))</f>
        <v>WG2</v>
      </c>
      <c r="F12" s="46" t="s">
        <v>620</v>
      </c>
      <c r="G12" s="23" t="s">
        <v>619</v>
      </c>
      <c r="H12" s="23" t="str">
        <f t="shared" si="0"/>
        <v>nuno.basilio@fct.unl.pt</v>
      </c>
      <c r="I12" s="23" t="s">
        <v>862</v>
      </c>
      <c r="J12" s="23" t="s">
        <v>861</v>
      </c>
      <c r="K12" s="23" t="s">
        <v>618</v>
      </c>
      <c r="L12" s="23"/>
      <c r="M12" s="23" t="s">
        <v>1122</v>
      </c>
      <c r="N12" s="23" t="s">
        <v>1121</v>
      </c>
      <c r="O12" s="23" t="s">
        <v>1127</v>
      </c>
      <c r="P12" s="23"/>
      <c r="Q12" s="23" t="s">
        <v>617</v>
      </c>
      <c r="R12" s="23"/>
      <c r="S12" s="23" t="s">
        <v>581</v>
      </c>
      <c r="T12" s="23" t="s">
        <v>581</v>
      </c>
      <c r="U12" s="23"/>
      <c r="W12" s="8" t="str">
        <f>IF(OR(Keywords!$C$4="",ISERROR(FIND(LOWER(LEFT(Keywords!$C$4,6)),LOWER(I12)))),"","X")</f>
        <v/>
      </c>
      <c r="X12" s="8" t="str">
        <f>IF(OR(Keywords!$D$4="",ISERROR(FIND(LOWER(LEFT(Keywords!$D$4,6)),LOWER(K12)))),"","X")</f>
        <v/>
      </c>
      <c r="Y12" s="8" t="str">
        <f>IF(OR(Keywords!$E$4="",ISERROR(FIND(LOWER(LEFT(Keywords!$E$4,6)),LOWER(M12)))),"","X")</f>
        <v/>
      </c>
      <c r="Z12" s="8" t="str">
        <f>IF(OR(Keywords!$F$4="",ISERROR(FIND(LOWER(LEFT(Keywords!$F$4,6)),LOWER(O12)))),"","X")</f>
        <v/>
      </c>
      <c r="AA12" s="8" t="str">
        <f>IF(OR(Keywords!$G$4="",ISERROR(FIND(LOWER(LEFT(Keywords!$G$4,6)),LOWER(Q12)))),"","X")</f>
        <v/>
      </c>
      <c r="AB12" s="8" t="str">
        <f>IF(OR(Keywords!$H$4="",ISERROR(FIND(LOWER(LEFT(Keywords!$H$4,6)),LOWER(S12)))),"","X")</f>
        <v/>
      </c>
      <c r="AD12" s="8" t="str">
        <f>IF(ISBLANK(B12),"",IF(ISERROR(MATCH(B12,'Email Addresses'!$E:$E,FALSE)),"X",""))</f>
        <v/>
      </c>
    </row>
    <row r="13" spans="1:30" ht="140" x14ac:dyDescent="0.2">
      <c r="A13" s="24">
        <v>45683.920416666668</v>
      </c>
      <c r="B13" s="23" t="s">
        <v>1154</v>
      </c>
      <c r="C13" s="25" t="s">
        <v>1240</v>
      </c>
      <c r="D13" s="23" t="str">
        <f>IF(ISBLANK(B13),"",IF(ISERROR(MATCH(B13,'Email Addresses'!$E$2:$E$140,FALSE)),"","WG1"))</f>
        <v>WG1</v>
      </c>
      <c r="E13" s="23" t="str">
        <f>IF(ISBLANK(B13),"",IF(ISERROR(MATCH(B13,'Email Addresses'!$E$144:$E$284,FALSE)),"","WG2"))</f>
        <v/>
      </c>
      <c r="F13" s="46" t="s">
        <v>1153</v>
      </c>
      <c r="G13" s="23" t="s">
        <v>1152</v>
      </c>
      <c r="H13" s="23" t="str">
        <f t="shared" si="0"/>
        <v>amina.benchohra@univ-brest.fr</v>
      </c>
      <c r="I13" s="23" t="s">
        <v>1410</v>
      </c>
      <c r="J13" s="23"/>
      <c r="K13" s="23" t="s">
        <v>439</v>
      </c>
      <c r="L13" s="23" t="s">
        <v>1411</v>
      </c>
      <c r="M13" s="23" t="s">
        <v>1412</v>
      </c>
      <c r="N13" s="23"/>
      <c r="O13" s="23" t="s">
        <v>1413</v>
      </c>
      <c r="P13" s="23"/>
      <c r="Q13" s="23" t="s">
        <v>567</v>
      </c>
      <c r="R13" s="23"/>
      <c r="S13" s="23" t="s">
        <v>581</v>
      </c>
      <c r="T13" s="23" t="s">
        <v>581</v>
      </c>
      <c r="U13" s="23"/>
      <c r="V13" s="6"/>
      <c r="W13" s="8" t="str">
        <f>IF(OR(Keywords!$C$4="",ISERROR(FIND(LOWER(LEFT(Keywords!$C$4,6)),LOWER(I13)))),"","X")</f>
        <v/>
      </c>
      <c r="X13" s="8" t="str">
        <f>IF(OR(Keywords!$D$4="",ISERROR(FIND(LOWER(LEFT(Keywords!$D$4,6)),LOWER(K13)))),"","X")</f>
        <v/>
      </c>
      <c r="Y13" s="8" t="str">
        <f>IF(OR(Keywords!$E$4="",ISERROR(FIND(LOWER(LEFT(Keywords!$E$4,6)),LOWER(M13)))),"","X")</f>
        <v/>
      </c>
      <c r="Z13" s="8" t="str">
        <f>IF(OR(Keywords!$F$4="",ISERROR(FIND(LOWER(LEFT(Keywords!$F$4,6)),LOWER(O13)))),"","X")</f>
        <v/>
      </c>
      <c r="AA13" s="8" t="str">
        <f>IF(OR(Keywords!$G$4="",ISERROR(FIND(LOWER(LEFT(Keywords!$G$4,6)),LOWER(Q13)))),"","X")</f>
        <v/>
      </c>
      <c r="AB13" s="8" t="str">
        <f>IF(OR(Keywords!$H$4="",ISERROR(FIND(LOWER(LEFT(Keywords!$H$4,6)),LOWER(S13)))),"","X")</f>
        <v/>
      </c>
      <c r="AC13" s="48"/>
      <c r="AD13" s="8" t="str">
        <f>IF(ISBLANK(B13),"",IF(ISERROR(MATCH(B13,'Email Addresses'!$E:$E,FALSE)),"X",""))</f>
        <v/>
      </c>
    </row>
    <row r="14" spans="1:30" ht="120" x14ac:dyDescent="0.2">
      <c r="A14" s="24">
        <v>45412.547384259262</v>
      </c>
      <c r="B14" s="23" t="s">
        <v>40</v>
      </c>
      <c r="C14" s="64" t="s">
        <v>1240</v>
      </c>
      <c r="D14" s="23" t="str">
        <f>IF(ISBLANK(B14),"",IF(ISERROR(MATCH(B14,'Email Addresses'!$E$2:$E$140,FALSE)),"","WG1"))</f>
        <v>WG1</v>
      </c>
      <c r="E14" s="23" t="str">
        <f>IF(ISBLANK(B14),"",IF(ISERROR(MATCH(B14,'Email Addresses'!$E$144:$E$284,FALSE)),"","WG2"))</f>
        <v>WG2</v>
      </c>
      <c r="F14" s="46" t="s">
        <v>748</v>
      </c>
      <c r="G14" s="23" t="s">
        <v>747</v>
      </c>
      <c r="H14" s="23" t="str">
        <f t="shared" si="0"/>
        <v>frank.biedermann@kit.edu</v>
      </c>
      <c r="I14" s="23" t="s">
        <v>746</v>
      </c>
      <c r="J14" s="23"/>
      <c r="K14" s="23" t="s">
        <v>745</v>
      </c>
      <c r="L14" s="23"/>
      <c r="M14" s="23" t="s">
        <v>744</v>
      </c>
      <c r="N14" s="23"/>
      <c r="O14" s="23" t="s">
        <v>1131</v>
      </c>
      <c r="P14" s="23"/>
      <c r="Q14" s="23" t="s">
        <v>743</v>
      </c>
      <c r="R14" s="23"/>
      <c r="S14" s="23" t="s">
        <v>581</v>
      </c>
      <c r="T14" s="23" t="s">
        <v>581</v>
      </c>
      <c r="U14" s="23"/>
      <c r="W14" s="8" t="str">
        <f>IF(OR(Keywords!$C$4="",ISERROR(FIND(LOWER(LEFT(Keywords!$C$4,6)),LOWER(I14)))),"","X")</f>
        <v/>
      </c>
      <c r="X14" s="8" t="str">
        <f>IF(OR(Keywords!$D$4="",ISERROR(FIND(LOWER(LEFT(Keywords!$D$4,6)),LOWER(K14)))),"","X")</f>
        <v/>
      </c>
      <c r="Y14" s="8" t="str">
        <f>IF(OR(Keywords!$E$4="",ISERROR(FIND(LOWER(LEFT(Keywords!$E$4,6)),LOWER(M14)))),"","X")</f>
        <v/>
      </c>
      <c r="Z14" s="8" t="str">
        <f>IF(OR(Keywords!$F$4="",ISERROR(FIND(LOWER(LEFT(Keywords!$F$4,6)),LOWER(O14)))),"","X")</f>
        <v/>
      </c>
      <c r="AA14" s="8" t="str">
        <f>IF(OR(Keywords!$G$4="",ISERROR(FIND(LOWER(LEFT(Keywords!$G$4,6)),LOWER(Q14)))),"","X")</f>
        <v/>
      </c>
      <c r="AB14" s="8" t="str">
        <f>IF(OR(Keywords!$H$4="",ISERROR(FIND(LOWER(LEFT(Keywords!$H$4,6)),LOWER(S14)))),"","X")</f>
        <v/>
      </c>
      <c r="AD14" s="8" t="str">
        <f>IF(ISBLANK(B14),"",IF(ISERROR(MATCH(B14,'Email Addresses'!$E:$E,FALSE)),"X",""))</f>
        <v/>
      </c>
    </row>
    <row r="15" spans="1:30" ht="120" x14ac:dyDescent="0.2">
      <c r="A15" s="24">
        <v>45692.487256944441</v>
      </c>
      <c r="B15" s="23" t="s">
        <v>234</v>
      </c>
      <c r="C15" s="25" t="s">
        <v>1240</v>
      </c>
      <c r="D15" s="23" t="str">
        <f>IF(ISBLANK(B15),"",IF(ISERROR(MATCH(B15,'Email Addresses'!$E$2:$E$140,FALSE)),"","WG1"))</f>
        <v>WG1</v>
      </c>
      <c r="E15" s="23" t="str">
        <f>IF(ISBLANK(B15),"",IF(ISERROR(MATCH(B15,'Email Addresses'!$E$144:$E$284,FALSE)),"","WG2"))</f>
        <v>WG2</v>
      </c>
      <c r="F15" s="46" t="s">
        <v>1426</v>
      </c>
      <c r="G15" s="23" t="s">
        <v>1017</v>
      </c>
      <c r="H15" s="23" t="str">
        <f t="shared" si="0"/>
        <v>jadranka@tmf.ukim.edu.mk</v>
      </c>
      <c r="I15" s="23" t="s">
        <v>1428</v>
      </c>
      <c r="J15" s="23" t="s">
        <v>1435</v>
      </c>
      <c r="K15" s="23" t="s">
        <v>600</v>
      </c>
      <c r="L15" s="23" t="s">
        <v>1436</v>
      </c>
      <c r="M15" s="23" t="s">
        <v>542</v>
      </c>
      <c r="N15" s="23"/>
      <c r="O15" s="23" t="s">
        <v>1429</v>
      </c>
      <c r="P15" s="23" t="s">
        <v>1430</v>
      </c>
      <c r="Q15" s="23" t="s">
        <v>790</v>
      </c>
      <c r="R15" s="23"/>
      <c r="S15" s="23" t="s">
        <v>581</v>
      </c>
      <c r="T15" s="23" t="s">
        <v>1250</v>
      </c>
      <c r="U15" s="23" t="s">
        <v>1431</v>
      </c>
      <c r="V15" s="6"/>
      <c r="W15" s="8" t="str">
        <f>IF(OR(Keywords!$C$4="",ISERROR(FIND(LOWER(LEFT(Keywords!$C$4,6)),LOWER(I15)))),"","X")</f>
        <v/>
      </c>
      <c r="X15" s="8" t="str">
        <f>IF(OR(Keywords!$D$4="",ISERROR(FIND(LOWER(LEFT(Keywords!$D$4,6)),LOWER(K15)))),"","X")</f>
        <v/>
      </c>
      <c r="Y15" s="8" t="str">
        <f>IF(OR(Keywords!$E$4="",ISERROR(FIND(LOWER(LEFT(Keywords!$E$4,6)),LOWER(M15)))),"","X")</f>
        <v/>
      </c>
      <c r="Z15" s="8" t="str">
        <f>IF(OR(Keywords!$F$4="",ISERROR(FIND(LOWER(LEFT(Keywords!$F$4,6)),LOWER(O15)))),"","X")</f>
        <v/>
      </c>
      <c r="AA15" s="8" t="str">
        <f>IF(OR(Keywords!$G$4="",ISERROR(FIND(LOWER(LEFT(Keywords!$G$4,6)),LOWER(Q15)))),"","X")</f>
        <v/>
      </c>
      <c r="AB15" s="8" t="str">
        <f>IF(OR(Keywords!$H$4="",ISERROR(FIND(LOWER(LEFT(Keywords!$H$4,6)),LOWER(S15)))),"","X")</f>
        <v/>
      </c>
      <c r="AC15" s="48"/>
      <c r="AD15" s="8" t="str">
        <f>IF(ISBLANK(B15),"",IF(ISERROR(MATCH(B15,'Email Addresses'!$E:$E,FALSE)),"X",""))</f>
        <v/>
      </c>
    </row>
    <row r="16" spans="1:30" ht="80" x14ac:dyDescent="0.2">
      <c r="A16" s="24">
        <v>45425.338090277779</v>
      </c>
      <c r="B16" s="23" t="s">
        <v>114</v>
      </c>
      <c r="C16" s="64" t="s">
        <v>1240</v>
      </c>
      <c r="D16" s="23" t="str">
        <f>IF(ISBLANK(B16),"",IF(ISERROR(MATCH(B16,'Email Addresses'!$E$2:$E$140,FALSE)),"","WG1"))</f>
        <v>WG1</v>
      </c>
      <c r="E16" s="23" t="str">
        <f>IF(ISBLANK(B16),"",IF(ISERROR(MATCH(B16,'Email Addresses'!$E$144:$E$284,FALSE)),"","WG2"))</f>
        <v>WG2</v>
      </c>
      <c r="F16" s="46" t="s">
        <v>589</v>
      </c>
      <c r="G16" s="23" t="s">
        <v>588</v>
      </c>
      <c r="H16" s="23" t="str">
        <f t="shared" si="0"/>
        <v>luciano.boesel@empa.ch</v>
      </c>
      <c r="I16" s="23" t="s">
        <v>587</v>
      </c>
      <c r="J16" s="23"/>
      <c r="K16" s="23" t="s">
        <v>586</v>
      </c>
      <c r="L16" s="23" t="s">
        <v>585</v>
      </c>
      <c r="M16" s="23" t="s">
        <v>584</v>
      </c>
      <c r="N16" s="23"/>
      <c r="O16" s="23" t="s">
        <v>583</v>
      </c>
      <c r="P16" s="23"/>
      <c r="Q16" s="23" t="s">
        <v>582</v>
      </c>
      <c r="R16" s="23"/>
      <c r="S16" s="23" t="s">
        <v>581</v>
      </c>
      <c r="T16" s="23" t="s">
        <v>580</v>
      </c>
      <c r="U16" s="23"/>
      <c r="V16" s="6"/>
      <c r="W16" s="8" t="str">
        <f>IF(OR(Keywords!$C$4="",ISERROR(FIND(LOWER(LEFT(Keywords!$C$4,6)),LOWER(I16)))),"","X")</f>
        <v/>
      </c>
      <c r="X16" s="8" t="str">
        <f>IF(OR(Keywords!$D$4="",ISERROR(FIND(LOWER(LEFT(Keywords!$D$4,6)),LOWER(K16)))),"","X")</f>
        <v/>
      </c>
      <c r="Y16" s="8" t="str">
        <f>IF(OR(Keywords!$E$4="",ISERROR(FIND(LOWER(LEFT(Keywords!$E$4,6)),LOWER(M16)))),"","X")</f>
        <v/>
      </c>
      <c r="Z16" s="8" t="str">
        <f>IF(OR(Keywords!$F$4="",ISERROR(FIND(LOWER(LEFT(Keywords!$F$4,6)),LOWER(O16)))),"","X")</f>
        <v/>
      </c>
      <c r="AA16" s="8" t="str">
        <f>IF(OR(Keywords!$G$4="",ISERROR(FIND(LOWER(LEFT(Keywords!$G$4,6)),LOWER(Q16)))),"","X")</f>
        <v/>
      </c>
      <c r="AB16" s="8" t="str">
        <f>IF(OR(Keywords!$H$4="",ISERROR(FIND(LOWER(LEFT(Keywords!$H$4,6)),LOWER(S16)))),"","X")</f>
        <v/>
      </c>
      <c r="AC16" s="48"/>
      <c r="AD16" s="8" t="str">
        <f>IF(ISBLANK(B16),"",IF(ISERROR(MATCH(B16,'Email Addresses'!$E:$E,FALSE)),"X",""))</f>
        <v/>
      </c>
    </row>
    <row r="17" spans="1:30" ht="80" x14ac:dyDescent="0.2">
      <c r="A17" s="24">
        <v>45468.661122685182</v>
      </c>
      <c r="B17" s="23" t="s">
        <v>405</v>
      </c>
      <c r="C17" s="64" t="s">
        <v>1240</v>
      </c>
      <c r="D17" s="23" t="str">
        <f>IF(ISBLANK(B17),"",IF(ISERROR(MATCH(B17,'Email Addresses'!$E$2:$E$140,FALSE)),"","WG1"))</f>
        <v/>
      </c>
      <c r="E17" s="23" t="str">
        <f>IF(ISBLANK(B17),"",IF(ISERROR(MATCH(B17,'Email Addresses'!$E$144:$E$284,FALSE)),"","WG2"))</f>
        <v>WG2</v>
      </c>
      <c r="F17" s="46" t="s">
        <v>1208</v>
      </c>
      <c r="G17" s="23" t="s">
        <v>1207</v>
      </c>
      <c r="H17" s="23" t="str">
        <f t="shared" si="0"/>
        <v>gilles.bruylants@ulb.be</v>
      </c>
      <c r="I17" s="23" t="s">
        <v>1286</v>
      </c>
      <c r="J17" s="23" t="s">
        <v>1287</v>
      </c>
      <c r="K17" s="23" t="s">
        <v>1288</v>
      </c>
      <c r="L17" s="23"/>
      <c r="M17" s="23" t="s">
        <v>1289</v>
      </c>
      <c r="N17" s="23" t="s">
        <v>1292</v>
      </c>
      <c r="O17" s="23" t="s">
        <v>1290</v>
      </c>
      <c r="P17" s="23" t="s">
        <v>1293</v>
      </c>
      <c r="Q17" s="23" t="s">
        <v>1291</v>
      </c>
      <c r="R17" s="23"/>
      <c r="S17" s="23" t="s">
        <v>581</v>
      </c>
      <c r="T17" s="23" t="s">
        <v>581</v>
      </c>
      <c r="U17" s="23"/>
      <c r="V17" s="6"/>
      <c r="W17" s="55" t="str">
        <f>IF(OR(Keywords!$C$4="",ISERROR(FIND(LOWER(LEFT(Keywords!$C$4,6)),LOWER(I17)))),"","X")</f>
        <v/>
      </c>
      <c r="X17" s="55" t="str">
        <f>IF(OR(Keywords!$D$4="",ISERROR(FIND(LOWER(LEFT(Keywords!$D$4,6)),LOWER(K17)))),"","X")</f>
        <v/>
      </c>
      <c r="Y17" s="55" t="str">
        <f>IF(OR(Keywords!$E$4="",ISERROR(FIND(LOWER(LEFT(Keywords!$E$4,6)),LOWER(M17)))),"","X")</f>
        <v/>
      </c>
      <c r="Z17" s="55" t="str">
        <f>IF(OR(Keywords!$F$4="",ISERROR(FIND(LOWER(LEFT(Keywords!$F$4,6)),LOWER(O17)))),"","X")</f>
        <v/>
      </c>
      <c r="AA17" s="55" t="str">
        <f>IF(OR(Keywords!$G$4="",ISERROR(FIND(LOWER(LEFT(Keywords!$G$4,6)),LOWER(Q17)))),"","X")</f>
        <v/>
      </c>
      <c r="AB17" s="55" t="str">
        <f>IF(OR(Keywords!$H$4="",ISERROR(FIND(LOWER(LEFT(Keywords!$H$4,6)),LOWER(S17)))),"","X")</f>
        <v/>
      </c>
      <c r="AC17" s="6"/>
      <c r="AD17" s="55" t="str">
        <f>IF(ISBLANK(B17),"",IF(ISERROR(MATCH(B17,'Email Addresses'!$E:$E,FALSE)),"X",""))</f>
        <v/>
      </c>
    </row>
    <row r="18" spans="1:30" ht="133" x14ac:dyDescent="0.2">
      <c r="A18" s="24">
        <v>45460.916655092595</v>
      </c>
      <c r="B18" s="23" t="s">
        <v>1277</v>
      </c>
      <c r="C18" s="65" t="s">
        <v>1240</v>
      </c>
      <c r="D18" s="23" t="str">
        <f>IF(ISBLANK(B18),"",IF(ISERROR(MATCH(B18,'Email Addresses'!$E$2:$E$140,FALSE)),"","WG1"))</f>
        <v>WG1</v>
      </c>
      <c r="E18" s="23" t="str">
        <f>IF(ISBLANK(B18),"",IF(ISERROR(MATCH(B18,'Email Addresses'!$E$144:$E$284,FALSE)),"","WG2"))</f>
        <v>WG2</v>
      </c>
      <c r="F18" s="46" t="s">
        <v>978</v>
      </c>
      <c r="G18" s="23" t="s">
        <v>1011</v>
      </c>
      <c r="H18" s="23" t="str">
        <f t="shared" si="0"/>
        <v>S.j.butler@lboro.ac.uk</v>
      </c>
      <c r="I18" s="54" t="s">
        <v>1278</v>
      </c>
      <c r="J18" s="54" t="s">
        <v>1283</v>
      </c>
      <c r="K18" s="54" t="s">
        <v>1279</v>
      </c>
      <c r="L18" s="54" t="s">
        <v>1280</v>
      </c>
      <c r="M18" s="54" t="s">
        <v>786</v>
      </c>
      <c r="N18" s="54"/>
      <c r="O18" s="54" t="s">
        <v>1281</v>
      </c>
      <c r="P18" s="54"/>
      <c r="Q18" s="54" t="s">
        <v>1282</v>
      </c>
      <c r="R18" s="23"/>
      <c r="S18" s="23" t="s">
        <v>581</v>
      </c>
      <c r="T18" s="23" t="s">
        <v>580</v>
      </c>
      <c r="U18" s="23" t="s">
        <v>1113</v>
      </c>
      <c r="W18" s="8" t="str">
        <f>IF(OR(Keywords!$C$4="",ISERROR(FIND(LOWER(LEFT(Keywords!$C$4,6)),LOWER(I18)))),"","X")</f>
        <v/>
      </c>
      <c r="X18" s="8" t="str">
        <f>IF(OR(Keywords!$D$4="",ISERROR(FIND(LOWER(LEFT(Keywords!$D$4,6)),LOWER(K18)))),"","X")</f>
        <v/>
      </c>
      <c r="Y18" s="8" t="str">
        <f>IF(OR(Keywords!$E$4="",ISERROR(FIND(LOWER(LEFT(Keywords!$E$4,6)),LOWER(M18)))),"","X")</f>
        <v/>
      </c>
      <c r="Z18" s="8" t="str">
        <f>IF(OR(Keywords!$F$4="",ISERROR(FIND(LOWER(LEFT(Keywords!$F$4,6)),LOWER(O18)))),"","X")</f>
        <v/>
      </c>
      <c r="AA18" s="8" t="str">
        <f>IF(OR(Keywords!$G$4="",ISERROR(FIND(LOWER(LEFT(Keywords!$G$4,6)),LOWER(Q18)))),"","X")</f>
        <v/>
      </c>
      <c r="AB18" s="8" t="str">
        <f>IF(OR(Keywords!$H$4="",ISERROR(FIND(LOWER(LEFT(Keywords!$H$4,6)),LOWER(S18)))),"","X")</f>
        <v/>
      </c>
      <c r="AD18" s="8" t="str">
        <f>IF(ISBLANK(B18),"",IF(ISERROR(MATCH(B18,'Email Addresses'!$E:$E,FALSE)),"X",""))</f>
        <v/>
      </c>
    </row>
    <row r="19" spans="1:30" ht="100" x14ac:dyDescent="0.2">
      <c r="A19" s="24">
        <v>45412.837013888886</v>
      </c>
      <c r="B19" s="23" t="s">
        <v>406</v>
      </c>
      <c r="C19" s="64" t="s">
        <v>1240</v>
      </c>
      <c r="D19" s="23" t="str">
        <f>IF(ISBLANK(B19),"",IF(ISERROR(MATCH(B19,'Email Addresses'!$E$2:$E$140,FALSE)),"","WG1"))</f>
        <v/>
      </c>
      <c r="E19" s="23" t="str">
        <f>IF(ISBLANK(B19),"",IF(ISERROR(MATCH(B19,'Email Addresses'!$E$144:$E$284,FALSE)),"","WG2"))</f>
        <v>WG2</v>
      </c>
      <c r="F19" s="46" t="s">
        <v>714</v>
      </c>
      <c r="G19" s="23" t="s">
        <v>713</v>
      </c>
      <c r="H19" s="23" t="str">
        <f t="shared" si="0"/>
        <v>mehmetcabuk@mersin.edu.tr</v>
      </c>
      <c r="I19" s="23" t="s">
        <v>587</v>
      </c>
      <c r="J19" s="23"/>
      <c r="K19" s="23" t="s">
        <v>600</v>
      </c>
      <c r="L19" s="23"/>
      <c r="M19" s="23" t="s">
        <v>542</v>
      </c>
      <c r="N19" s="23"/>
      <c r="O19" s="23" t="s">
        <v>712</v>
      </c>
      <c r="P19" s="23" t="s">
        <v>839</v>
      </c>
      <c r="Q19" s="23" t="s">
        <v>711</v>
      </c>
      <c r="R19" s="23"/>
      <c r="S19" s="23" t="s">
        <v>581</v>
      </c>
      <c r="T19" s="23" t="s">
        <v>581</v>
      </c>
      <c r="U19" s="23" t="s">
        <v>1083</v>
      </c>
      <c r="W19" s="8" t="str">
        <f>IF(OR(Keywords!$C$4="",ISERROR(FIND(LOWER(LEFT(Keywords!$C$4,6)),LOWER(I19)))),"","X")</f>
        <v/>
      </c>
      <c r="X19" s="8" t="str">
        <f>IF(OR(Keywords!$D$4="",ISERROR(FIND(LOWER(LEFT(Keywords!$D$4,6)),LOWER(K19)))),"","X")</f>
        <v/>
      </c>
      <c r="Y19" s="8" t="str">
        <f>IF(OR(Keywords!$E$4="",ISERROR(FIND(LOWER(LEFT(Keywords!$E$4,6)),LOWER(M19)))),"","X")</f>
        <v/>
      </c>
      <c r="Z19" s="8" t="str">
        <f>IF(OR(Keywords!$F$4="",ISERROR(FIND(LOWER(LEFT(Keywords!$F$4,6)),LOWER(O19)))),"","X")</f>
        <v/>
      </c>
      <c r="AA19" s="8" t="str">
        <f>IF(OR(Keywords!$G$4="",ISERROR(FIND(LOWER(LEFT(Keywords!$G$4,6)),LOWER(Q19)))),"","X")</f>
        <v/>
      </c>
      <c r="AB19" s="8" t="str">
        <f>IF(OR(Keywords!$H$4="",ISERROR(FIND(LOWER(LEFT(Keywords!$H$4,6)),LOWER(S19)))),"","X")</f>
        <v/>
      </c>
      <c r="AD19" s="8" t="str">
        <f>IF(ISBLANK(B19),"",IF(ISERROR(MATCH(B19,'Email Addresses'!$E:$E,FALSE)),"X",""))</f>
        <v/>
      </c>
    </row>
    <row r="20" spans="1:30" ht="80" x14ac:dyDescent="0.2">
      <c r="A20" s="24">
        <v>45686.282430555555</v>
      </c>
      <c r="B20" s="23" t="s">
        <v>1211</v>
      </c>
      <c r="C20" s="25" t="s">
        <v>1240</v>
      </c>
      <c r="D20" s="23" t="str">
        <f>IF(ISBLANK(B20),"",IF(ISERROR(MATCH(B20,'Email Addresses'!$E$2:$E$140,FALSE)),"","WG1"))</f>
        <v/>
      </c>
      <c r="E20" s="23" t="str">
        <f>IF(ISBLANK(B20),"",IF(ISERROR(MATCH(B20,'Email Addresses'!$E$144:$E$284,FALSE)),"","WG2"))</f>
        <v>WG2</v>
      </c>
      <c r="F20" s="46" t="s">
        <v>1210</v>
      </c>
      <c r="G20" s="23" t="s">
        <v>1209</v>
      </c>
      <c r="H20" s="23" t="str">
        <f t="shared" si="0"/>
        <v>pinarcakir@gmail.com</v>
      </c>
      <c r="I20" s="23" t="s">
        <v>1417</v>
      </c>
      <c r="J20" s="23" t="s">
        <v>1418</v>
      </c>
      <c r="K20" s="23" t="s">
        <v>586</v>
      </c>
      <c r="L20" s="23"/>
      <c r="M20" s="23" t="s">
        <v>1419</v>
      </c>
      <c r="N20" s="23" t="s">
        <v>1420</v>
      </c>
      <c r="O20" s="23" t="s">
        <v>780</v>
      </c>
      <c r="P20" s="23"/>
      <c r="Q20" s="23" t="s">
        <v>617</v>
      </c>
      <c r="R20" s="23"/>
      <c r="S20" s="23" t="s">
        <v>581</v>
      </c>
      <c r="T20" s="23" t="s">
        <v>581</v>
      </c>
      <c r="U20" s="23"/>
      <c r="V20" s="6"/>
      <c r="W20" s="8" t="str">
        <f>IF(OR(Keywords!$C$4="",ISERROR(FIND(LOWER(LEFT(Keywords!$C$4,6)),LOWER(I20)))),"","X")</f>
        <v/>
      </c>
      <c r="X20" s="8" t="str">
        <f>IF(OR(Keywords!$D$4="",ISERROR(FIND(LOWER(LEFT(Keywords!$D$4,6)),LOWER(K20)))),"","X")</f>
        <v/>
      </c>
      <c r="Y20" s="8" t="str">
        <f>IF(OR(Keywords!$E$4="",ISERROR(FIND(LOWER(LEFT(Keywords!$E$4,6)),LOWER(M20)))),"","X")</f>
        <v/>
      </c>
      <c r="Z20" s="8" t="str">
        <f>IF(OR(Keywords!$F$4="",ISERROR(FIND(LOWER(LEFT(Keywords!$F$4,6)),LOWER(O20)))),"","X")</f>
        <v/>
      </c>
      <c r="AA20" s="8" t="str">
        <f>IF(OR(Keywords!$G$4="",ISERROR(FIND(LOWER(LEFT(Keywords!$G$4,6)),LOWER(Q20)))),"","X")</f>
        <v/>
      </c>
      <c r="AB20" s="8" t="str">
        <f>IF(OR(Keywords!$H$4="",ISERROR(FIND(LOWER(LEFT(Keywords!$H$4,6)),LOWER(S20)))),"","X")</f>
        <v/>
      </c>
      <c r="AC20" s="48"/>
      <c r="AD20" s="8" t="str">
        <f>IF(ISBLANK(B20),"",IF(ISERROR(MATCH(B20,'Email Addresses'!$E:$E,FALSE)),"X",""))</f>
        <v/>
      </c>
    </row>
    <row r="21" spans="1:30" ht="80" x14ac:dyDescent="0.2">
      <c r="A21" s="24">
        <v>45431.627615740741</v>
      </c>
      <c r="B21" s="23" t="s">
        <v>56</v>
      </c>
      <c r="C21" s="64" t="s">
        <v>1240</v>
      </c>
      <c r="D21" s="23" t="str">
        <f>IF(ISBLANK(B21),"",IF(ISERROR(MATCH(B21,'Email Addresses'!$E$2:$E$140,FALSE)),"","WG1"))</f>
        <v>WG1</v>
      </c>
      <c r="E21" s="23" t="str">
        <f>IF(ISBLANK(B21),"",IF(ISERROR(MATCH(B21,'Email Addresses'!$E$144:$E$284,FALSE)),"","WG2"))</f>
        <v>WG2</v>
      </c>
      <c r="F21" s="46" t="s">
        <v>921</v>
      </c>
      <c r="G21" s="23" t="s">
        <v>922</v>
      </c>
      <c r="H21" s="23" t="str">
        <f t="shared" si="0"/>
        <v>ccaltagirone@unica.it</v>
      </c>
      <c r="I21" s="23" t="s">
        <v>564</v>
      </c>
      <c r="J21" s="23"/>
      <c r="K21" s="23" t="s">
        <v>533</v>
      </c>
      <c r="L21" s="23"/>
      <c r="M21" s="23" t="s">
        <v>577</v>
      </c>
      <c r="N21" s="23"/>
      <c r="O21" s="23" t="s">
        <v>780</v>
      </c>
      <c r="P21" s="23"/>
      <c r="Q21" s="23" t="s">
        <v>923</v>
      </c>
      <c r="R21" s="23"/>
      <c r="S21" s="23" t="s">
        <v>581</v>
      </c>
      <c r="T21" s="23" t="s">
        <v>874</v>
      </c>
      <c r="U21" s="23" t="s">
        <v>924</v>
      </c>
      <c r="W21" s="8" t="str">
        <f>IF(OR(Keywords!$C$4="",ISERROR(FIND(LOWER(LEFT(Keywords!$C$4,6)),LOWER(I21)))),"","X")</f>
        <v/>
      </c>
      <c r="X21" s="8" t="str">
        <f>IF(OR(Keywords!$D$4="",ISERROR(FIND(LOWER(LEFT(Keywords!$D$4,6)),LOWER(K21)))),"","X")</f>
        <v/>
      </c>
      <c r="Y21" s="8" t="str">
        <f>IF(OR(Keywords!$E$4="",ISERROR(FIND(LOWER(LEFT(Keywords!$E$4,6)),LOWER(M21)))),"","X")</f>
        <v/>
      </c>
      <c r="Z21" s="8" t="str">
        <f>IF(OR(Keywords!$F$4="",ISERROR(FIND(LOWER(LEFT(Keywords!$F$4,6)),LOWER(O21)))),"","X")</f>
        <v/>
      </c>
      <c r="AA21" s="8" t="str">
        <f>IF(OR(Keywords!$G$4="",ISERROR(FIND(LOWER(LEFT(Keywords!$G$4,6)),LOWER(Q21)))),"","X")</f>
        <v/>
      </c>
      <c r="AB21" s="8" t="str">
        <f>IF(OR(Keywords!$H$4="",ISERROR(FIND(LOWER(LEFT(Keywords!$H$4,6)),LOWER(S21)))),"","X")</f>
        <v/>
      </c>
      <c r="AD21" s="8" t="str">
        <f>IF(ISBLANK(B21),"",IF(ISERROR(MATCH(B21,'Email Addresses'!$E:$E,FALSE)),"X",""))</f>
        <v/>
      </c>
    </row>
    <row r="22" spans="1:30" ht="140" x14ac:dyDescent="0.2">
      <c r="A22" s="24">
        <v>45434.018564814818</v>
      </c>
      <c r="B22" s="23" t="s">
        <v>154</v>
      </c>
      <c r="C22" s="64" t="s">
        <v>1240</v>
      </c>
      <c r="D22" s="23" t="str">
        <f>IF(ISBLANK(B22),"",IF(ISERROR(MATCH(B22,'Email Addresses'!$E$2:$E$140,FALSE)),"","WG1"))</f>
        <v>WG1</v>
      </c>
      <c r="E22" s="23" t="str">
        <f>IF(ISBLANK(B22),"",IF(ISERROR(MATCH(B22,'Email Addresses'!$E$144:$E$284,FALSE)),"","WG2"))</f>
        <v>WG2</v>
      </c>
      <c r="F22" s="46" t="s">
        <v>945</v>
      </c>
      <c r="G22" s="23" t="s">
        <v>946</v>
      </c>
      <c r="H22" s="23" t="str">
        <f t="shared" si="0"/>
        <v>sachin.m.chavan@uis.no</v>
      </c>
      <c r="I22" s="23" t="s">
        <v>947</v>
      </c>
      <c r="J22" s="23" t="s">
        <v>948</v>
      </c>
      <c r="K22" s="23" t="s">
        <v>949</v>
      </c>
      <c r="L22" s="23" t="s">
        <v>1102</v>
      </c>
      <c r="M22" s="23" t="s">
        <v>950</v>
      </c>
      <c r="N22" s="23"/>
      <c r="O22" s="23" t="s">
        <v>1085</v>
      </c>
      <c r="P22" s="23" t="s">
        <v>1109</v>
      </c>
      <c r="Q22" s="23" t="s">
        <v>951</v>
      </c>
      <c r="R22" s="23"/>
      <c r="S22" s="23" t="s">
        <v>581</v>
      </c>
      <c r="T22" s="23" t="s">
        <v>581</v>
      </c>
      <c r="U22" s="23"/>
      <c r="W22" s="8" t="str">
        <f>IF(OR(Keywords!$C$4="",ISERROR(FIND(LOWER(LEFT(Keywords!$C$4,6)),LOWER(I22)))),"","X")</f>
        <v/>
      </c>
      <c r="X22" s="8" t="str">
        <f>IF(OR(Keywords!$D$4="",ISERROR(FIND(LOWER(LEFT(Keywords!$D$4,6)),LOWER(K22)))),"","X")</f>
        <v/>
      </c>
      <c r="Y22" s="8" t="str">
        <f>IF(OR(Keywords!$E$4="",ISERROR(FIND(LOWER(LEFT(Keywords!$E$4,6)),LOWER(M22)))),"","X")</f>
        <v/>
      </c>
      <c r="Z22" s="8" t="str">
        <f>IF(OR(Keywords!$F$4="",ISERROR(FIND(LOWER(LEFT(Keywords!$F$4,6)),LOWER(O22)))),"","X")</f>
        <v/>
      </c>
      <c r="AA22" s="8" t="str">
        <f>IF(OR(Keywords!$G$4="",ISERROR(FIND(LOWER(LEFT(Keywords!$G$4,6)),LOWER(Q22)))),"","X")</f>
        <v/>
      </c>
      <c r="AB22" s="8" t="str">
        <f>IF(OR(Keywords!$H$4="",ISERROR(FIND(LOWER(LEFT(Keywords!$H$4,6)),LOWER(S22)))),"","X")</f>
        <v/>
      </c>
      <c r="AD22" s="8" t="str">
        <f>IF(ISBLANK(B22),"",IF(ISERROR(MATCH(B22,'Email Addresses'!$E:$E,FALSE)),"X",""))</f>
        <v/>
      </c>
    </row>
    <row r="23" spans="1:30" ht="100" x14ac:dyDescent="0.2">
      <c r="A23" s="24">
        <v>45910.57172453704</v>
      </c>
      <c r="B23" s="23" t="s">
        <v>1296</v>
      </c>
      <c r="C23" s="25" t="s">
        <v>1240</v>
      </c>
      <c r="D23" s="23" t="str">
        <f>IF(ISBLANK(B23),"",IF(ISERROR(MATCH(B23,'Email Addresses'!$E$2:$E$140,FALSE)),"","WG1"))</f>
        <v>WG1</v>
      </c>
      <c r="E23" s="23" t="str">
        <f>IF(ISBLANK(B23),"",IF(ISERROR(MATCH(B23,'Email Addresses'!$E$144:$E$284,FALSE)),"","WG2"))</f>
        <v>WG2</v>
      </c>
      <c r="F23" s="46" t="s">
        <v>1295</v>
      </c>
      <c r="G23" s="23" t="s">
        <v>1294</v>
      </c>
      <c r="H23" s="23" t="str">
        <f t="shared" si="0"/>
        <v>mariacocu@gmail.com</v>
      </c>
      <c r="I23" s="23" t="s">
        <v>781</v>
      </c>
      <c r="J23" s="23"/>
      <c r="K23" s="23" t="s">
        <v>535</v>
      </c>
      <c r="L23" s="23"/>
      <c r="M23" s="23" t="s">
        <v>548</v>
      </c>
      <c r="N23" s="23"/>
      <c r="O23" s="23" t="s">
        <v>1663</v>
      </c>
      <c r="P23" s="23"/>
      <c r="Q23" s="23" t="s">
        <v>567</v>
      </c>
      <c r="R23" s="23"/>
      <c r="S23" s="23" t="s">
        <v>580</v>
      </c>
      <c r="T23" s="23" t="s">
        <v>580</v>
      </c>
      <c r="U23" s="23"/>
      <c r="W23" s="8" t="str">
        <f>IF(OR(Keywords!$C$4="",ISERROR(FIND(LOWER(LEFT(Keywords!$C$4,6)),LOWER(I23)))),"","X")</f>
        <v/>
      </c>
      <c r="X23" s="8" t="str">
        <f>IF(OR(Keywords!$D$4="",ISERROR(FIND(LOWER(LEFT(Keywords!$D$4,6)),LOWER(K23)))),"","X")</f>
        <v/>
      </c>
      <c r="Y23" s="8" t="str">
        <f>IF(OR(Keywords!$E$4="",ISERROR(FIND(LOWER(LEFT(Keywords!$E$4,6)),LOWER(M23)))),"","X")</f>
        <v/>
      </c>
      <c r="Z23" s="8" t="str">
        <f>IF(OR(Keywords!$F$4="",ISERROR(FIND(LOWER(LEFT(Keywords!$F$4,6)),LOWER(O23)))),"","X")</f>
        <v/>
      </c>
      <c r="AA23" s="8" t="str">
        <f>IF(OR(Keywords!$G$4="",ISERROR(FIND(LOWER(LEFT(Keywords!$G$4,6)),LOWER(Q23)))),"","X")</f>
        <v/>
      </c>
      <c r="AB23" s="8" t="str">
        <f>IF(OR(Keywords!$H$4="",ISERROR(FIND(LOWER(LEFT(Keywords!$H$4,6)),LOWER(S23)))),"","X")</f>
        <v/>
      </c>
      <c r="AD23" s="8" t="str">
        <f>IF(ISBLANK(B23),"",IF(ISERROR(MATCH(B23,'Email Addresses'!$E:$E,FALSE)),"X",""))</f>
        <v/>
      </c>
    </row>
    <row r="24" spans="1:30" ht="80" x14ac:dyDescent="0.2">
      <c r="A24" s="24">
        <v>45412.354942129627</v>
      </c>
      <c r="B24" s="23" t="s">
        <v>62</v>
      </c>
      <c r="C24" s="64" t="s">
        <v>1240</v>
      </c>
      <c r="D24" s="23" t="str">
        <f>IF(ISBLANK(B24),"",IF(ISERROR(MATCH(B24,'Email Addresses'!$E$2:$E$140,FALSE)),"","WG1"))</f>
        <v>WG1</v>
      </c>
      <c r="E24" s="23" t="str">
        <f>IF(ISBLANK(B24),"",IF(ISERROR(MATCH(B24,'Email Addresses'!$E$144:$E$284,FALSE)),"","WG2"))</f>
        <v/>
      </c>
      <c r="F24" s="46" t="s">
        <v>783</v>
      </c>
      <c r="G24" s="23" t="s">
        <v>782</v>
      </c>
      <c r="H24" s="23" t="str">
        <f t="shared" si="0"/>
        <v>benoit.colasson@u-paris.fr</v>
      </c>
      <c r="I24" s="23" t="s">
        <v>781</v>
      </c>
      <c r="J24" s="23"/>
      <c r="K24" s="23" t="s">
        <v>867</v>
      </c>
      <c r="L24" s="23"/>
      <c r="M24" s="23" t="s">
        <v>707</v>
      </c>
      <c r="N24" s="23"/>
      <c r="O24" s="23" t="s">
        <v>780</v>
      </c>
      <c r="P24" s="23"/>
      <c r="Q24" s="23" t="s">
        <v>605</v>
      </c>
      <c r="R24" s="23"/>
      <c r="S24" s="23" t="s">
        <v>874</v>
      </c>
      <c r="T24" s="23" t="s">
        <v>580</v>
      </c>
      <c r="U24" s="23" t="s">
        <v>779</v>
      </c>
      <c r="W24" s="8" t="str">
        <f>IF(OR(Keywords!$C$4="",ISERROR(FIND(LOWER(LEFT(Keywords!$C$4,6)),LOWER(I24)))),"","X")</f>
        <v/>
      </c>
      <c r="X24" s="8" t="str">
        <f>IF(OR(Keywords!$D$4="",ISERROR(FIND(LOWER(LEFT(Keywords!$D$4,6)),LOWER(K24)))),"","X")</f>
        <v/>
      </c>
      <c r="Y24" s="8" t="str">
        <f>IF(OR(Keywords!$E$4="",ISERROR(FIND(LOWER(LEFT(Keywords!$E$4,6)),LOWER(M24)))),"","X")</f>
        <v/>
      </c>
      <c r="Z24" s="8" t="str">
        <f>IF(OR(Keywords!$F$4="",ISERROR(FIND(LOWER(LEFT(Keywords!$F$4,6)),LOWER(O24)))),"","X")</f>
        <v/>
      </c>
      <c r="AA24" s="8" t="str">
        <f>IF(OR(Keywords!$G$4="",ISERROR(FIND(LOWER(LEFT(Keywords!$G$4,6)),LOWER(Q24)))),"","X")</f>
        <v/>
      </c>
      <c r="AB24" s="8" t="str">
        <f>IF(OR(Keywords!$H$4="",ISERROR(FIND(LOWER(LEFT(Keywords!$H$4,6)),LOWER(S24)))),"","X")</f>
        <v>X</v>
      </c>
      <c r="AD24" s="8" t="str">
        <f>IF(ISBLANK(B24),"",IF(ISERROR(MATCH(B24,'Email Addresses'!$E:$E,FALSE)),"X",""))</f>
        <v/>
      </c>
    </row>
    <row r="25" spans="1:30" ht="120" x14ac:dyDescent="0.2">
      <c r="A25" s="24">
        <v>45412.930844907409</v>
      </c>
      <c r="B25" s="23" t="s">
        <v>701</v>
      </c>
      <c r="C25" s="64" t="s">
        <v>1240</v>
      </c>
      <c r="D25" s="23" t="str">
        <f>IF(ISBLANK(B25),"",IF(ISERROR(MATCH(B25,'Email Addresses'!$E$2:$E$140,FALSE)),"","WG1"))</f>
        <v/>
      </c>
      <c r="E25" s="23" t="str">
        <f>IF(ISBLANK(B25),"",IF(ISERROR(MATCH(B25,'Email Addresses'!$E$144:$E$284,FALSE)),"","WG2"))</f>
        <v>WG2</v>
      </c>
      <c r="F25" s="46" t="s">
        <v>703</v>
      </c>
      <c r="G25" s="23" t="s">
        <v>702</v>
      </c>
      <c r="H25" s="23" t="str">
        <f t="shared" si="0"/>
        <v>hannah.crory@qub.ac.uk</v>
      </c>
      <c r="I25" s="23" t="s">
        <v>700</v>
      </c>
      <c r="J25" s="23" t="s">
        <v>699</v>
      </c>
      <c r="K25" s="23" t="s">
        <v>698</v>
      </c>
      <c r="L25" s="23"/>
      <c r="M25" s="23" t="s">
        <v>866</v>
      </c>
      <c r="N25" s="23"/>
      <c r="O25" s="23" t="s">
        <v>697</v>
      </c>
      <c r="P25" s="23"/>
      <c r="Q25" s="23" t="s">
        <v>568</v>
      </c>
      <c r="R25" s="23"/>
      <c r="S25" s="23" t="s">
        <v>581</v>
      </c>
      <c r="T25" s="23" t="s">
        <v>580</v>
      </c>
      <c r="U25" s="23"/>
      <c r="W25" s="8" t="str">
        <f>IF(OR(Keywords!$C$4="",ISERROR(FIND(LOWER(LEFT(Keywords!$C$4,6)),LOWER(I25)))),"","X")</f>
        <v/>
      </c>
      <c r="X25" s="8" t="str">
        <f>IF(OR(Keywords!$D$4="",ISERROR(FIND(LOWER(LEFT(Keywords!$D$4,6)),LOWER(K25)))),"","X")</f>
        <v/>
      </c>
      <c r="Y25" s="8" t="str">
        <f>IF(OR(Keywords!$E$4="",ISERROR(FIND(LOWER(LEFT(Keywords!$E$4,6)),LOWER(M25)))),"","X")</f>
        <v/>
      </c>
      <c r="Z25" s="8" t="str">
        <f>IF(OR(Keywords!$F$4="",ISERROR(FIND(LOWER(LEFT(Keywords!$F$4,6)),LOWER(O25)))),"","X")</f>
        <v/>
      </c>
      <c r="AA25" s="8" t="str">
        <f>IF(OR(Keywords!$G$4="",ISERROR(FIND(LOWER(LEFT(Keywords!$G$4,6)),LOWER(Q25)))),"","X")</f>
        <v/>
      </c>
      <c r="AB25" s="8" t="str">
        <f>IF(OR(Keywords!$H$4="",ISERROR(FIND(LOWER(LEFT(Keywords!$H$4,6)),LOWER(S25)))),"","X")</f>
        <v/>
      </c>
      <c r="AD25" s="8" t="str">
        <f>IF(ISBLANK(B25),"",IF(ISERROR(MATCH(B25,'Email Addresses'!$E:$E,FALSE)),"X",""))</f>
        <v/>
      </c>
    </row>
    <row r="26" spans="1:30" ht="180" x14ac:dyDescent="0.2">
      <c r="A26" s="24">
        <v>45412.359050925923</v>
      </c>
      <c r="B26" s="23" t="s">
        <v>215</v>
      </c>
      <c r="C26" s="64" t="s">
        <v>1240</v>
      </c>
      <c r="D26" s="23" t="str">
        <f>IF(ISBLANK(B26),"",IF(ISERROR(MATCH(B26,'Email Addresses'!$E$2:$E$140,FALSE)),"","WG1"))</f>
        <v>WG1</v>
      </c>
      <c r="E26" s="23" t="str">
        <f>IF(ISBLANK(B26),"",IF(ISERROR(MATCH(B26,'Email Addresses'!$E$144:$E$284,FALSE)),"","WG2"))</f>
        <v>WG2</v>
      </c>
      <c r="F26" s="46" t="s">
        <v>778</v>
      </c>
      <c r="G26" s="23" t="s">
        <v>777</v>
      </c>
      <c r="H26" s="23" t="str">
        <f t="shared" si="0"/>
        <v>enrico.dalcanale@unipr.it</v>
      </c>
      <c r="I26" s="23" t="s">
        <v>776</v>
      </c>
      <c r="J26" s="23"/>
      <c r="K26" s="23" t="s">
        <v>775</v>
      </c>
      <c r="L26" s="23"/>
      <c r="M26" s="23" t="s">
        <v>774</v>
      </c>
      <c r="N26" s="23"/>
      <c r="O26" s="23" t="s">
        <v>1126</v>
      </c>
      <c r="P26" s="23"/>
      <c r="Q26" s="23" t="s">
        <v>770</v>
      </c>
      <c r="R26" s="23"/>
      <c r="S26" s="23" t="s">
        <v>581</v>
      </c>
      <c r="T26" s="23" t="s">
        <v>581</v>
      </c>
      <c r="U26" s="23" t="s">
        <v>643</v>
      </c>
      <c r="W26" s="8" t="str">
        <f>IF(OR(Keywords!$C$4="",ISERROR(FIND(LOWER(LEFT(Keywords!$C$4,6)),LOWER(I26)))),"","X")</f>
        <v/>
      </c>
      <c r="X26" s="8" t="str">
        <f>IF(OR(Keywords!$D$4="",ISERROR(FIND(LOWER(LEFT(Keywords!$D$4,6)),LOWER(K26)))),"","X")</f>
        <v/>
      </c>
      <c r="Y26" s="8" t="str">
        <f>IF(OR(Keywords!$E$4="",ISERROR(FIND(LOWER(LEFT(Keywords!$E$4,6)),LOWER(M26)))),"","X")</f>
        <v/>
      </c>
      <c r="Z26" s="8" t="str">
        <f>IF(OR(Keywords!$F$4="",ISERROR(FIND(LOWER(LEFT(Keywords!$F$4,6)),LOWER(O26)))),"","X")</f>
        <v/>
      </c>
      <c r="AA26" s="8" t="str">
        <f>IF(OR(Keywords!$G$4="",ISERROR(FIND(LOWER(LEFT(Keywords!$G$4,6)),LOWER(Q26)))),"","X")</f>
        <v/>
      </c>
      <c r="AB26" s="8" t="str">
        <f>IF(OR(Keywords!$H$4="",ISERROR(FIND(LOWER(LEFT(Keywords!$H$4,6)),LOWER(S26)))),"","X")</f>
        <v/>
      </c>
      <c r="AD26" s="8" t="str">
        <f>IF(ISBLANK(B26),"",IF(ISERROR(MATCH(B26,'Email Addresses'!$E:$E,FALSE)),"X",""))</f>
        <v/>
      </c>
    </row>
    <row r="27" spans="1:30" ht="80" x14ac:dyDescent="0.2">
      <c r="A27" s="24">
        <v>45439.818206018521</v>
      </c>
      <c r="B27" s="23" t="s">
        <v>214</v>
      </c>
      <c r="C27" s="64" t="s">
        <v>1240</v>
      </c>
      <c r="D27" s="23" t="str">
        <f>IF(ISBLANK(B27),"",IF(ISERROR(MATCH(B27,'Email Addresses'!$E$2:$E$140,FALSE)),"","WG1"))</f>
        <v>WG1</v>
      </c>
      <c r="E27" s="23" t="str">
        <f>IF(ISBLANK(B27),"",IF(ISERROR(MATCH(B27,'Email Addresses'!$E$144:$E$284,FALSE)),"","WG2"))</f>
        <v/>
      </c>
      <c r="F27" s="46" t="s">
        <v>980</v>
      </c>
      <c r="G27" s="23" t="s">
        <v>1013</v>
      </c>
      <c r="H27" s="23" t="str">
        <f t="shared" si="0"/>
        <v>antonella.dallacort@uniroma1.it</v>
      </c>
      <c r="I27" s="23" t="s">
        <v>626</v>
      </c>
      <c r="J27" s="23"/>
      <c r="K27" s="23" t="s">
        <v>533</v>
      </c>
      <c r="L27" s="23"/>
      <c r="M27" s="23" t="s">
        <v>546</v>
      </c>
      <c r="N27" s="23"/>
      <c r="O27" s="23" t="s">
        <v>780</v>
      </c>
      <c r="P27" s="23"/>
      <c r="Q27" s="23" t="s">
        <v>1069</v>
      </c>
      <c r="R27" s="23"/>
      <c r="S27" s="23" t="s">
        <v>874</v>
      </c>
      <c r="T27" s="23" t="s">
        <v>580</v>
      </c>
      <c r="U27" s="23"/>
      <c r="W27" s="8" t="str">
        <f>IF(OR(Keywords!$C$4="",ISERROR(FIND(LOWER(LEFT(Keywords!$C$4,6)),LOWER(I27)))),"","X")</f>
        <v/>
      </c>
      <c r="X27" s="8" t="str">
        <f>IF(OR(Keywords!$D$4="",ISERROR(FIND(LOWER(LEFT(Keywords!$D$4,6)),LOWER(K27)))),"","X")</f>
        <v/>
      </c>
      <c r="Y27" s="8" t="str">
        <f>IF(OR(Keywords!$E$4="",ISERROR(FIND(LOWER(LEFT(Keywords!$E$4,6)),LOWER(M27)))),"","X")</f>
        <v/>
      </c>
      <c r="Z27" s="8" t="str">
        <f>IF(OR(Keywords!$F$4="",ISERROR(FIND(LOWER(LEFT(Keywords!$F$4,6)),LOWER(O27)))),"","X")</f>
        <v/>
      </c>
      <c r="AA27" s="8" t="str">
        <f>IF(OR(Keywords!$G$4="",ISERROR(FIND(LOWER(LEFT(Keywords!$G$4,6)),LOWER(Q27)))),"","X")</f>
        <v/>
      </c>
      <c r="AB27" s="8" t="str">
        <f>IF(OR(Keywords!$H$4="",ISERROR(FIND(LOWER(LEFT(Keywords!$H$4,6)),LOWER(S27)))),"","X")</f>
        <v>X</v>
      </c>
      <c r="AD27" s="8" t="str">
        <f>IF(ISBLANK(B27),"",IF(ISERROR(MATCH(B27,'Email Addresses'!$E:$E,FALSE)),"X",""))</f>
        <v/>
      </c>
    </row>
    <row r="28" spans="1:30" ht="120" x14ac:dyDescent="0.2">
      <c r="A28" s="24">
        <v>45783.529305555552</v>
      </c>
      <c r="B28" s="23" t="s">
        <v>213</v>
      </c>
      <c r="C28" s="25" t="s">
        <v>1240</v>
      </c>
      <c r="D28" s="23" t="str">
        <f>IF(ISBLANK(B28),"",IF(ISERROR(MATCH(B28,'Email Addresses'!$E$2:$E$140,FALSE)),"","WG1"))</f>
        <v>WG1</v>
      </c>
      <c r="E28" s="23" t="str">
        <f>IF(ISBLANK(B28),"",IF(ISERROR(MATCH(B28,'Email Addresses'!$E$144:$E$284,FALSE)),"","WG2"))</f>
        <v>WG2</v>
      </c>
      <c r="F28" s="46" t="s">
        <v>1161</v>
      </c>
      <c r="G28" s="23" t="s">
        <v>1160</v>
      </c>
      <c r="H28" s="23" t="str">
        <f t="shared" si="0"/>
        <v>krishna@hi.is</v>
      </c>
      <c r="I28" s="23" t="s">
        <v>1583</v>
      </c>
      <c r="J28" s="23" t="s">
        <v>1584</v>
      </c>
      <c r="K28" s="23" t="s">
        <v>536</v>
      </c>
      <c r="L28" s="23"/>
      <c r="M28" s="23" t="s">
        <v>546</v>
      </c>
      <c r="N28" s="23"/>
      <c r="O28" s="23" t="s">
        <v>1423</v>
      </c>
      <c r="P28" s="23" t="s">
        <v>966</v>
      </c>
      <c r="Q28" s="23" t="s">
        <v>1585</v>
      </c>
      <c r="R28" s="23"/>
      <c r="S28" s="23" t="s">
        <v>581</v>
      </c>
      <c r="T28" s="23" t="s">
        <v>580</v>
      </c>
      <c r="U28" s="23" t="s">
        <v>1586</v>
      </c>
      <c r="V28" s="6"/>
      <c r="W28" s="8" t="str">
        <f>IF(OR(Keywords!$C$4="",ISERROR(FIND(LOWER(LEFT(Keywords!$C$4,6)),LOWER(I28)))),"","X")</f>
        <v/>
      </c>
      <c r="X28" s="8" t="str">
        <f>IF(OR(Keywords!$D$4="",ISERROR(FIND(LOWER(LEFT(Keywords!$D$4,6)),LOWER(K28)))),"","X")</f>
        <v/>
      </c>
      <c r="Y28" s="8" t="str">
        <f>IF(OR(Keywords!$E$4="",ISERROR(FIND(LOWER(LEFT(Keywords!$E$4,6)),LOWER(M28)))),"","X")</f>
        <v/>
      </c>
      <c r="Z28" s="8" t="str">
        <f>IF(OR(Keywords!$F$4="",ISERROR(FIND(LOWER(LEFT(Keywords!$F$4,6)),LOWER(O28)))),"","X")</f>
        <v/>
      </c>
      <c r="AA28" s="8" t="str">
        <f>IF(OR(Keywords!$G$4="",ISERROR(FIND(LOWER(LEFT(Keywords!$G$4,6)),LOWER(Q28)))),"","X")</f>
        <v/>
      </c>
      <c r="AB28" s="8" t="str">
        <f>IF(OR(Keywords!$H$4="",ISERROR(FIND(LOWER(LEFT(Keywords!$H$4,6)),LOWER(S28)))),"","X")</f>
        <v/>
      </c>
      <c r="AC28" s="48"/>
      <c r="AD28" s="8" t="str">
        <f>IF(ISBLANK(B28),"",IF(ISERROR(MATCH(B28,'Email Addresses'!$E:$E,FALSE)),"X",""))</f>
        <v/>
      </c>
    </row>
    <row r="29" spans="1:30" ht="60" x14ac:dyDescent="0.2">
      <c r="A29" s="24">
        <v>45411.790347222224</v>
      </c>
      <c r="B29" s="23" t="s">
        <v>74</v>
      </c>
      <c r="C29" s="64" t="s">
        <v>1240</v>
      </c>
      <c r="D29" s="23" t="str">
        <f>IF(ISBLANK(B29),"",IF(ISERROR(MATCH(B29,'Email Addresses'!$E$2:$E$140,FALSE)),"","WG1"))</f>
        <v>WG1</v>
      </c>
      <c r="E29" s="23" t="str">
        <f>IF(ISBLANK(B29),"",IF(ISERROR(MATCH(B29,'Email Addresses'!$E$144:$E$284,FALSE)),"","WG2"))</f>
        <v/>
      </c>
      <c r="F29" s="46" t="s">
        <v>804</v>
      </c>
      <c r="G29" s="23" t="s">
        <v>803</v>
      </c>
      <c r="H29" s="23" t="str">
        <f t="shared" si="0"/>
        <v>wim.dehaen@kuleuven.be</v>
      </c>
      <c r="I29" s="23" t="s">
        <v>802</v>
      </c>
      <c r="J29" s="23" t="s">
        <v>1092</v>
      </c>
      <c r="K29" s="23" t="s">
        <v>1079</v>
      </c>
      <c r="L29" s="23" t="s">
        <v>1088</v>
      </c>
      <c r="M29" s="23" t="s">
        <v>577</v>
      </c>
      <c r="N29" s="23"/>
      <c r="O29" s="23" t="s">
        <v>801</v>
      </c>
      <c r="P29" s="23"/>
      <c r="Q29" s="23" t="s">
        <v>793</v>
      </c>
      <c r="R29" s="23"/>
      <c r="S29" s="23" t="s">
        <v>581</v>
      </c>
      <c r="T29" s="23" t="s">
        <v>580</v>
      </c>
      <c r="U29" s="23" t="s">
        <v>1111</v>
      </c>
      <c r="W29" s="8" t="str">
        <f>IF(OR(Keywords!$C$4="",ISERROR(FIND(LOWER(LEFT(Keywords!$C$4,6)),LOWER(I29)))),"","X")</f>
        <v/>
      </c>
      <c r="X29" s="8" t="str">
        <f>IF(OR(Keywords!$D$4="",ISERROR(FIND(LOWER(LEFT(Keywords!$D$4,6)),LOWER(K29)))),"","X")</f>
        <v/>
      </c>
      <c r="Y29" s="8" t="str">
        <f>IF(OR(Keywords!$E$4="",ISERROR(FIND(LOWER(LEFT(Keywords!$E$4,6)),LOWER(M29)))),"","X")</f>
        <v/>
      </c>
      <c r="Z29" s="8" t="str">
        <f>IF(OR(Keywords!$F$4="",ISERROR(FIND(LOWER(LEFT(Keywords!$F$4,6)),LOWER(O29)))),"","X")</f>
        <v/>
      </c>
      <c r="AA29" s="8" t="str">
        <f>IF(OR(Keywords!$G$4="",ISERROR(FIND(LOWER(LEFT(Keywords!$G$4,6)),LOWER(Q29)))),"","X")</f>
        <v/>
      </c>
      <c r="AB29" s="8" t="str">
        <f>IF(OR(Keywords!$H$4="",ISERROR(FIND(LOWER(LEFT(Keywords!$H$4,6)),LOWER(S29)))),"","X")</f>
        <v/>
      </c>
      <c r="AD29" s="8" t="str">
        <f>IF(ISBLANK(B29),"",IF(ISERROR(MATCH(B29,'Email Addresses'!$E:$E,FALSE)),"X",""))</f>
        <v/>
      </c>
    </row>
    <row r="30" spans="1:30" ht="200" x14ac:dyDescent="0.2">
      <c r="A30" s="24">
        <v>45439.629699074074</v>
      </c>
      <c r="B30" s="23" t="s">
        <v>408</v>
      </c>
      <c r="C30" s="64" t="s">
        <v>1240</v>
      </c>
      <c r="D30" s="23" t="str">
        <f>IF(ISBLANK(B30),"",IF(ISERROR(MATCH(B30,'Email Addresses'!$E$2:$E$140,FALSE)),"","WG1"))</f>
        <v/>
      </c>
      <c r="E30" s="23" t="str">
        <f>IF(ISBLANK(B30),"",IF(ISERROR(MATCH(B30,'Email Addresses'!$E$144:$E$284,FALSE)),"","WG2"))</f>
        <v>WG2</v>
      </c>
      <c r="F30" s="46" t="s">
        <v>1063</v>
      </c>
      <c r="G30" s="23" t="s">
        <v>1064</v>
      </c>
      <c r="H30" s="23" t="str">
        <f t="shared" si="0"/>
        <v>estefania.delgado@uv.es</v>
      </c>
      <c r="I30" s="23" t="s">
        <v>1065</v>
      </c>
      <c r="J30" s="23"/>
      <c r="K30" s="23" t="s">
        <v>1066</v>
      </c>
      <c r="L30" s="23"/>
      <c r="M30" s="23" t="s">
        <v>1067</v>
      </c>
      <c r="N30" s="23"/>
      <c r="O30" s="23" t="s">
        <v>1145</v>
      </c>
      <c r="P30" s="23"/>
      <c r="Q30" s="23" t="s">
        <v>621</v>
      </c>
      <c r="R30" s="23"/>
      <c r="S30" s="23" t="s">
        <v>581</v>
      </c>
      <c r="T30" s="23" t="s">
        <v>581</v>
      </c>
      <c r="U30" s="23" t="s">
        <v>643</v>
      </c>
      <c r="W30" s="8" t="str">
        <f>IF(OR(Keywords!$C$4="",ISERROR(FIND(LOWER(LEFT(Keywords!$C$4,6)),LOWER(I30)))),"","X")</f>
        <v/>
      </c>
      <c r="X30" s="8" t="str">
        <f>IF(OR(Keywords!$D$4="",ISERROR(FIND(LOWER(LEFT(Keywords!$D$4,6)),LOWER(K30)))),"","X")</f>
        <v/>
      </c>
      <c r="Y30" s="8" t="str">
        <f>IF(OR(Keywords!$E$4="",ISERROR(FIND(LOWER(LEFT(Keywords!$E$4,6)),LOWER(M30)))),"","X")</f>
        <v/>
      </c>
      <c r="Z30" s="8" t="str">
        <f>IF(OR(Keywords!$F$4="",ISERROR(FIND(LOWER(LEFT(Keywords!$F$4,6)),LOWER(O30)))),"","X")</f>
        <v/>
      </c>
      <c r="AA30" s="8" t="str">
        <f>IF(OR(Keywords!$G$4="",ISERROR(FIND(LOWER(LEFT(Keywords!$G$4,6)),LOWER(Q30)))),"","X")</f>
        <v/>
      </c>
      <c r="AB30" s="8" t="str">
        <f>IF(OR(Keywords!$H$4="",ISERROR(FIND(LOWER(LEFT(Keywords!$H$4,6)),LOWER(S30)))),"","X")</f>
        <v/>
      </c>
      <c r="AD30" s="8" t="str">
        <f>IF(ISBLANK(B30),"",IF(ISERROR(MATCH(B30,'Email Addresses'!$E:$E,FALSE)),"X",""))</f>
        <v/>
      </c>
    </row>
    <row r="31" spans="1:30" ht="120" x14ac:dyDescent="0.2">
      <c r="A31" s="24">
        <v>45686.488530092596</v>
      </c>
      <c r="B31" s="23" t="s">
        <v>1402</v>
      </c>
      <c r="C31" s="25" t="s">
        <v>1240</v>
      </c>
      <c r="D31" s="23" t="str">
        <f>IF(ISBLANK(B31),"",IF(ISERROR(MATCH(B31,'Email Addresses'!$E$2:$E$140,FALSE)),"","WG1"))</f>
        <v>WG1</v>
      </c>
      <c r="E31" s="23" t="str">
        <f>IF(ISBLANK(B31),"",IF(ISERROR(MATCH(B31,'Email Addresses'!$E$144:$E$284,FALSE)),"","WG2"))</f>
        <v>WG2</v>
      </c>
      <c r="F31" s="46" t="s">
        <v>1298</v>
      </c>
      <c r="G31" s="23" t="s">
        <v>1297</v>
      </c>
      <c r="H31" s="23" t="str">
        <f t="shared" si="0"/>
        <v>nihal.deligonul@gop.edu.tr</v>
      </c>
      <c r="I31" s="23" t="s">
        <v>1242</v>
      </c>
      <c r="J31" s="23"/>
      <c r="K31" s="23" t="s">
        <v>888</v>
      </c>
      <c r="L31" s="23" t="s">
        <v>1421</v>
      </c>
      <c r="M31" s="23" t="s">
        <v>686</v>
      </c>
      <c r="N31" s="23"/>
      <c r="O31" s="23" t="s">
        <v>1422</v>
      </c>
      <c r="P31" s="23"/>
      <c r="Q31" s="23" t="s">
        <v>817</v>
      </c>
      <c r="R31" s="23"/>
      <c r="S31" s="23" t="s">
        <v>581</v>
      </c>
      <c r="T31" s="23" t="s">
        <v>581</v>
      </c>
      <c r="U31" s="23"/>
      <c r="V31" s="6"/>
      <c r="W31" s="8" t="str">
        <f>IF(OR(Keywords!$C$4="",ISERROR(FIND(LOWER(LEFT(Keywords!$C$4,6)),LOWER(I31)))),"","X")</f>
        <v/>
      </c>
      <c r="X31" s="8" t="str">
        <f>IF(OR(Keywords!$D$4="",ISERROR(FIND(LOWER(LEFT(Keywords!$D$4,6)),LOWER(K31)))),"","X")</f>
        <v/>
      </c>
      <c r="Y31" s="8" t="str">
        <f>IF(OR(Keywords!$E$4="",ISERROR(FIND(LOWER(LEFT(Keywords!$E$4,6)),LOWER(M31)))),"","X")</f>
        <v/>
      </c>
      <c r="Z31" s="8" t="str">
        <f>IF(OR(Keywords!$F$4="",ISERROR(FIND(LOWER(LEFT(Keywords!$F$4,6)),LOWER(O31)))),"","X")</f>
        <v/>
      </c>
      <c r="AA31" s="8" t="str">
        <f>IF(OR(Keywords!$G$4="",ISERROR(FIND(LOWER(LEFT(Keywords!$G$4,6)),LOWER(Q31)))),"","X")</f>
        <v/>
      </c>
      <c r="AB31" s="8" t="str">
        <f>IF(OR(Keywords!$H$4="",ISERROR(FIND(LOWER(LEFT(Keywords!$H$4,6)),LOWER(S31)))),"","X")</f>
        <v/>
      </c>
      <c r="AC31" s="48"/>
      <c r="AD31" s="8" t="str">
        <f>IF(ISBLANK(B31),"",IF(ISERROR(MATCH(B31,'Email Addresses'!$E:$E,FALSE)),"X",""))</f>
        <v/>
      </c>
    </row>
    <row r="32" spans="1:30" ht="100" x14ac:dyDescent="0.2">
      <c r="A32" s="24">
        <v>45412.529351851852</v>
      </c>
      <c r="B32" s="23" t="s">
        <v>212</v>
      </c>
      <c r="C32" s="64" t="s">
        <v>1240</v>
      </c>
      <c r="D32" s="23" t="str">
        <f>IF(ISBLANK(B32),"",IF(ISERROR(MATCH(B32,'Email Addresses'!$E$2:$E$140,FALSE)),"","WG1"))</f>
        <v>WG1</v>
      </c>
      <c r="E32" s="23" t="str">
        <f>IF(ISBLANK(B32),"",IF(ISERROR(MATCH(B32,'Email Addresses'!$E$144:$E$284,FALSE)),"","WG2"))</f>
        <v/>
      </c>
      <c r="F32" s="46" t="s">
        <v>759</v>
      </c>
      <c r="G32" s="23" t="s">
        <v>758</v>
      </c>
      <c r="H32" s="23" t="str">
        <f t="shared" si="0"/>
        <v>lianger@umk.pl</v>
      </c>
      <c r="I32" s="23" t="s">
        <v>757</v>
      </c>
      <c r="J32" s="23"/>
      <c r="K32" s="23" t="s">
        <v>756</v>
      </c>
      <c r="L32" s="23"/>
      <c r="M32" s="23" t="s">
        <v>546</v>
      </c>
      <c r="N32" s="23"/>
      <c r="O32" s="23" t="s">
        <v>1130</v>
      </c>
      <c r="P32" s="23"/>
      <c r="Q32" s="23" t="s">
        <v>755</v>
      </c>
      <c r="R32" s="23"/>
      <c r="S32" s="23" t="s">
        <v>581</v>
      </c>
      <c r="T32" s="23" t="s">
        <v>581</v>
      </c>
      <c r="U32" s="23"/>
      <c r="W32" s="8" t="str">
        <f>IF(OR(Keywords!$C$4="",ISERROR(FIND(LOWER(LEFT(Keywords!$C$4,6)),LOWER(I32)))),"","X")</f>
        <v/>
      </c>
      <c r="X32" s="8" t="str">
        <f>IF(OR(Keywords!$D$4="",ISERROR(FIND(LOWER(LEFT(Keywords!$D$4,6)),LOWER(K32)))),"","X")</f>
        <v/>
      </c>
      <c r="Y32" s="8" t="str">
        <f>IF(OR(Keywords!$E$4="",ISERROR(FIND(LOWER(LEFT(Keywords!$E$4,6)),LOWER(M32)))),"","X")</f>
        <v/>
      </c>
      <c r="Z32" s="8" t="str">
        <f>IF(OR(Keywords!$F$4="",ISERROR(FIND(LOWER(LEFT(Keywords!$F$4,6)),LOWER(O32)))),"","X")</f>
        <v/>
      </c>
      <c r="AA32" s="8" t="str">
        <f>IF(OR(Keywords!$G$4="",ISERROR(FIND(LOWER(LEFT(Keywords!$G$4,6)),LOWER(Q32)))),"","X")</f>
        <v/>
      </c>
      <c r="AB32" s="8" t="str">
        <f>IF(OR(Keywords!$H$4="",ISERROR(FIND(LOWER(LEFT(Keywords!$H$4,6)),LOWER(S32)))),"","X")</f>
        <v/>
      </c>
      <c r="AD32" s="8" t="str">
        <f>IF(ISBLANK(B32),"",IF(ISERROR(MATCH(B32,'Email Addresses'!$E:$E,FALSE)),"X",""))</f>
        <v/>
      </c>
    </row>
    <row r="33" spans="1:30" ht="120" x14ac:dyDescent="0.2">
      <c r="A33" s="24">
        <v>45439.499872685185</v>
      </c>
      <c r="B33" s="23" t="s">
        <v>103</v>
      </c>
      <c r="C33" s="64" t="s">
        <v>1240</v>
      </c>
      <c r="D33" s="23" t="str">
        <f>IF(ISBLANK(B33),"",IF(ISERROR(MATCH(B33,'Email Addresses'!$E$2:$E$140,FALSE)),"","WG1"))</f>
        <v>WG1</v>
      </c>
      <c r="E33" s="23" t="str">
        <f>IF(ISBLANK(B33),"",IF(ISERROR(MATCH(B33,'Email Addresses'!$E$144:$E$284,FALSE)),"","WG2"))</f>
        <v/>
      </c>
      <c r="F33" s="46" t="s">
        <v>981</v>
      </c>
      <c r="G33" s="23" t="s">
        <v>1014</v>
      </c>
      <c r="H33" s="23" t="str">
        <f t="shared" si="0"/>
        <v>benjamin.doistau@u-paris.fr</v>
      </c>
      <c r="I33" s="23" t="s">
        <v>781</v>
      </c>
      <c r="J33" s="23"/>
      <c r="K33" s="23" t="s">
        <v>578</v>
      </c>
      <c r="L33" s="23" t="s">
        <v>723</v>
      </c>
      <c r="M33" s="23" t="s">
        <v>707</v>
      </c>
      <c r="N33" s="23"/>
      <c r="O33" s="23" t="s">
        <v>1059</v>
      </c>
      <c r="P33" s="23"/>
      <c r="Q33" s="23" t="s">
        <v>920</v>
      </c>
      <c r="R33" s="23"/>
      <c r="S33" s="23" t="s">
        <v>581</v>
      </c>
      <c r="T33" s="23" t="s">
        <v>874</v>
      </c>
      <c r="U33" s="23" t="s">
        <v>779</v>
      </c>
      <c r="W33" s="8" t="str">
        <f>IF(OR(Keywords!$C$4="",ISERROR(FIND(LOWER(LEFT(Keywords!$C$4,6)),LOWER(I33)))),"","X")</f>
        <v/>
      </c>
      <c r="X33" s="8" t="str">
        <f>IF(OR(Keywords!$D$4="",ISERROR(FIND(LOWER(LEFT(Keywords!$D$4,6)),LOWER(K33)))),"","X")</f>
        <v/>
      </c>
      <c r="Y33" s="8" t="str">
        <f>IF(OR(Keywords!$E$4="",ISERROR(FIND(LOWER(LEFT(Keywords!$E$4,6)),LOWER(M33)))),"","X")</f>
        <v/>
      </c>
      <c r="Z33" s="8" t="str">
        <f>IF(OR(Keywords!$F$4="",ISERROR(FIND(LOWER(LEFT(Keywords!$F$4,6)),LOWER(O33)))),"","X")</f>
        <v/>
      </c>
      <c r="AA33" s="8" t="str">
        <f>IF(OR(Keywords!$G$4="",ISERROR(FIND(LOWER(LEFT(Keywords!$G$4,6)),LOWER(Q33)))),"","X")</f>
        <v/>
      </c>
      <c r="AB33" s="8" t="str">
        <f>IF(OR(Keywords!$H$4="",ISERROR(FIND(LOWER(LEFT(Keywords!$H$4,6)),LOWER(S33)))),"","X")</f>
        <v/>
      </c>
      <c r="AD33" s="8" t="str">
        <f>IF(ISBLANK(B33),"",IF(ISERROR(MATCH(B33,'Email Addresses'!$E:$E,FALSE)),"X",""))</f>
        <v/>
      </c>
    </row>
    <row r="34" spans="1:30" ht="100" x14ac:dyDescent="0.2">
      <c r="A34" s="24">
        <v>45418.630312499998</v>
      </c>
      <c r="B34" s="23" t="s">
        <v>608</v>
      </c>
      <c r="C34" s="64" t="s">
        <v>1240</v>
      </c>
      <c r="D34" s="23" t="str">
        <f>IF(ISBLANK(B34),"",IF(ISERROR(MATCH(B34,'Email Addresses'!$E$2:$E$140,FALSE)),"","WG1"))</f>
        <v>WG1</v>
      </c>
      <c r="E34" s="23" t="str">
        <f>IF(ISBLANK(B34),"",IF(ISERROR(MATCH(B34,'Email Addresses'!$E$144:$E$284,FALSE)),"","WG2"))</f>
        <v>WG2</v>
      </c>
      <c r="F34" s="46" t="s">
        <v>610</v>
      </c>
      <c r="G34" s="23" t="s">
        <v>609</v>
      </c>
      <c r="H34" s="23" t="str">
        <f t="shared" ref="H34:H66" si="1">B34</f>
        <v>zoran.dzolic@irb.hr</v>
      </c>
      <c r="I34" s="23" t="s">
        <v>607</v>
      </c>
      <c r="J34" s="23"/>
      <c r="K34" s="23" t="s">
        <v>606</v>
      </c>
      <c r="L34" s="23"/>
      <c r="M34" s="23" t="s">
        <v>577</v>
      </c>
      <c r="N34" s="23"/>
      <c r="O34" s="23" t="s">
        <v>1140</v>
      </c>
      <c r="P34" s="23"/>
      <c r="Q34" s="23" t="s">
        <v>605</v>
      </c>
      <c r="R34" s="23"/>
      <c r="S34" s="23" t="s">
        <v>581</v>
      </c>
      <c r="T34" s="23" t="s">
        <v>580</v>
      </c>
      <c r="U34" s="23"/>
      <c r="W34" s="8" t="str">
        <f>IF(OR(Keywords!$C$4="",ISERROR(FIND(LOWER(LEFT(Keywords!$C$4,6)),LOWER(I34)))),"","X")</f>
        <v/>
      </c>
      <c r="X34" s="8" t="str">
        <f>IF(OR(Keywords!$D$4="",ISERROR(FIND(LOWER(LEFT(Keywords!$D$4,6)),LOWER(K34)))),"","X")</f>
        <v/>
      </c>
      <c r="Y34" s="8" t="str">
        <f>IF(OR(Keywords!$E$4="",ISERROR(FIND(LOWER(LEFT(Keywords!$E$4,6)),LOWER(M34)))),"","X")</f>
        <v/>
      </c>
      <c r="Z34" s="8" t="str">
        <f>IF(OR(Keywords!$F$4="",ISERROR(FIND(LOWER(LEFT(Keywords!$F$4,6)),LOWER(O34)))),"","X")</f>
        <v/>
      </c>
      <c r="AA34" s="8" t="str">
        <f>IF(OR(Keywords!$G$4="",ISERROR(FIND(LOWER(LEFT(Keywords!$G$4,6)),LOWER(Q34)))),"","X")</f>
        <v/>
      </c>
      <c r="AB34" s="8" t="str">
        <f>IF(OR(Keywords!$H$4="",ISERROR(FIND(LOWER(LEFT(Keywords!$H$4,6)),LOWER(S34)))),"","X")</f>
        <v/>
      </c>
      <c r="AD34" s="8" t="str">
        <f>IF(ISBLANK(B34),"",IF(ISERROR(MATCH(B34,'Email Addresses'!$E:$E,FALSE)),"X",""))</f>
        <v/>
      </c>
    </row>
    <row r="35" spans="1:30" ht="160" x14ac:dyDescent="0.2">
      <c r="A35" s="24">
        <v>45412.53534722222</v>
      </c>
      <c r="B35" s="23" t="s">
        <v>109</v>
      </c>
      <c r="C35" s="64" t="s">
        <v>1240</v>
      </c>
      <c r="D35" s="23" t="str">
        <f>IF(ISBLANK(B35),"",IF(ISERROR(MATCH(B35,'Email Addresses'!$E$2:$E$140,FALSE)),"","WG1"))</f>
        <v>WG1</v>
      </c>
      <c r="E35" s="23" t="str">
        <f>IF(ISBLANK(B35),"",IF(ISERROR(MATCH(B35,'Email Addresses'!$E$144:$E$284,FALSE)),"","WG2"))</f>
        <v/>
      </c>
      <c r="F35" s="46" t="s">
        <v>754</v>
      </c>
      <c r="G35" s="23" t="s">
        <v>753</v>
      </c>
      <c r="H35" s="23" t="str">
        <f t="shared" si="1"/>
        <v>robert.elmes@mu.ie</v>
      </c>
      <c r="I35" s="23" t="s">
        <v>752</v>
      </c>
      <c r="J35" s="23"/>
      <c r="K35" s="23" t="s">
        <v>614</v>
      </c>
      <c r="L35" s="23" t="s">
        <v>751</v>
      </c>
      <c r="M35" s="23" t="s">
        <v>750</v>
      </c>
      <c r="N35" s="23"/>
      <c r="O35" s="23" t="s">
        <v>875</v>
      </c>
      <c r="P35" s="23"/>
      <c r="Q35" s="23" t="s">
        <v>749</v>
      </c>
      <c r="R35" s="23"/>
      <c r="S35" s="23" t="s">
        <v>581</v>
      </c>
      <c r="T35" s="23" t="s">
        <v>581</v>
      </c>
      <c r="U35" s="23"/>
      <c r="V35" s="6"/>
      <c r="W35" s="8" t="str">
        <f>IF(OR(Keywords!$C$4="",ISERROR(FIND(LOWER(LEFT(Keywords!$C$4,6)),LOWER(I35)))),"","X")</f>
        <v/>
      </c>
      <c r="X35" s="8" t="str">
        <f>IF(OR(Keywords!$D$4="",ISERROR(FIND(LOWER(LEFT(Keywords!$D$4,6)),LOWER(K35)))),"","X")</f>
        <v/>
      </c>
      <c r="Y35" s="8" t="str">
        <f>IF(OR(Keywords!$E$4="",ISERROR(FIND(LOWER(LEFT(Keywords!$E$4,6)),LOWER(M35)))),"","X")</f>
        <v/>
      </c>
      <c r="Z35" s="8" t="str">
        <f>IF(OR(Keywords!$F$4="",ISERROR(FIND(LOWER(LEFT(Keywords!$F$4,6)),LOWER(O35)))),"","X")</f>
        <v/>
      </c>
      <c r="AA35" s="8" t="str">
        <f>IF(OR(Keywords!$G$4="",ISERROR(FIND(LOWER(LEFT(Keywords!$G$4,6)),LOWER(Q35)))),"","X")</f>
        <v/>
      </c>
      <c r="AB35" s="8" t="str">
        <f>IF(OR(Keywords!$H$4="",ISERROR(FIND(LOWER(LEFT(Keywords!$H$4,6)),LOWER(S35)))),"","X")</f>
        <v/>
      </c>
      <c r="AC35" s="48"/>
      <c r="AD35" s="8" t="str">
        <f>IF(ISBLANK(B35),"",IF(ISERROR(MATCH(B35,'Email Addresses'!$E:$E,FALSE)),"X",""))</f>
        <v/>
      </c>
    </row>
    <row r="36" spans="1:30" ht="80" x14ac:dyDescent="0.2">
      <c r="A36" s="24">
        <v>45456.563379629632</v>
      </c>
      <c r="B36" s="23" t="s">
        <v>91</v>
      </c>
      <c r="C36" s="64" t="s">
        <v>1240</v>
      </c>
      <c r="D36" s="23" t="str">
        <f>IF(ISBLANK(B36),"",IF(ISERROR(MATCH(B36,'Email Addresses'!$E$2:$E$140,FALSE)),"","WG1"))</f>
        <v>WG1</v>
      </c>
      <c r="E36" s="23" t="str">
        <f>IF(ISBLANK(B36),"",IF(ISERROR(MATCH(B36,'Email Addresses'!$E$144:$E$284,FALSE)),"","WG2"))</f>
        <v>WG2</v>
      </c>
      <c r="F36" s="46" t="s">
        <v>982</v>
      </c>
      <c r="G36" s="23" t="s">
        <v>1015</v>
      </c>
      <c r="H36" s="23" t="str">
        <f t="shared" si="1"/>
        <v>Marianne.Engeser@uni-bonn.de</v>
      </c>
      <c r="I36" s="23" t="s">
        <v>1262</v>
      </c>
      <c r="J36" s="23" t="s">
        <v>1266</v>
      </c>
      <c r="K36" s="23" t="s">
        <v>661</v>
      </c>
      <c r="L36" s="23" t="s">
        <v>1267</v>
      </c>
      <c r="M36" s="23" t="s">
        <v>546</v>
      </c>
      <c r="N36" s="23"/>
      <c r="O36" s="23" t="s">
        <v>560</v>
      </c>
      <c r="P36" s="23"/>
      <c r="Q36" s="23" t="s">
        <v>817</v>
      </c>
      <c r="R36" s="23"/>
      <c r="S36" s="23" t="s">
        <v>874</v>
      </c>
      <c r="T36" s="23" t="s">
        <v>874</v>
      </c>
      <c r="U36" s="23"/>
      <c r="W36" s="8" t="str">
        <f>IF(OR(Keywords!$C$4="",ISERROR(FIND(LOWER(LEFT(Keywords!$C$4,6)),LOWER(I36)))),"","X")</f>
        <v/>
      </c>
      <c r="X36" s="8" t="str">
        <f>IF(OR(Keywords!$D$4="",ISERROR(FIND(LOWER(LEFT(Keywords!$D$4,6)),LOWER(K36)))),"","X")</f>
        <v/>
      </c>
      <c r="Y36" s="8" t="str">
        <f>IF(OR(Keywords!$E$4="",ISERROR(FIND(LOWER(LEFT(Keywords!$E$4,6)),LOWER(M36)))),"","X")</f>
        <v/>
      </c>
      <c r="Z36" s="8" t="str">
        <f>IF(OR(Keywords!$F$4="",ISERROR(FIND(LOWER(LEFT(Keywords!$F$4,6)),LOWER(O36)))),"","X")</f>
        <v/>
      </c>
      <c r="AA36" s="8" t="str">
        <f>IF(OR(Keywords!$G$4="",ISERROR(FIND(LOWER(LEFT(Keywords!$G$4,6)),LOWER(Q36)))),"","X")</f>
        <v/>
      </c>
      <c r="AB36" s="8" t="str">
        <f>IF(OR(Keywords!$H$4="",ISERROR(FIND(LOWER(LEFT(Keywords!$H$4,6)),LOWER(S36)))),"","X")</f>
        <v>X</v>
      </c>
      <c r="AD36" s="8" t="str">
        <f>IF(ISBLANK(B36),"",IF(ISERROR(MATCH(B36,'Email Addresses'!$E:$E,FALSE)),"X",""))</f>
        <v/>
      </c>
    </row>
    <row r="37" spans="1:30" ht="120" x14ac:dyDescent="0.2">
      <c r="A37" s="24">
        <v>45700.672210648147</v>
      </c>
      <c r="B37" s="23" t="s">
        <v>409</v>
      </c>
      <c r="C37" s="25" t="s">
        <v>1240</v>
      </c>
      <c r="D37" s="23" t="str">
        <f>IF(ISBLANK(B37),"",IF(ISERROR(MATCH(B37,'Email Addresses'!$E$2:$E$140,FALSE)),"","WG1"))</f>
        <v/>
      </c>
      <c r="E37" s="23" t="str">
        <f>IF(ISBLANK(B37),"",IF(ISERROR(MATCH(B37,'Email Addresses'!$E$144:$E$284,FALSE)),"","WG2"))</f>
        <v>WG2</v>
      </c>
      <c r="F37" s="46" t="s">
        <v>1214</v>
      </c>
      <c r="G37" s="23" t="s">
        <v>845</v>
      </c>
      <c r="H37" s="23" t="str">
        <f t="shared" si="1"/>
        <v>mersoz@selcuk.edu.tr</v>
      </c>
      <c r="I37" s="23" t="s">
        <v>1459</v>
      </c>
      <c r="J37" s="23"/>
      <c r="K37" s="23" t="s">
        <v>1460</v>
      </c>
      <c r="L37" s="23"/>
      <c r="M37" s="23" t="s">
        <v>598</v>
      </c>
      <c r="N37" s="23"/>
      <c r="O37" s="23" t="s">
        <v>1461</v>
      </c>
      <c r="P37" s="23"/>
      <c r="Q37" s="23" t="s">
        <v>617</v>
      </c>
      <c r="R37" s="23"/>
      <c r="S37" s="23" t="s">
        <v>581</v>
      </c>
      <c r="T37" s="23" t="s">
        <v>581</v>
      </c>
      <c r="U37" s="23" t="s">
        <v>1462</v>
      </c>
      <c r="W37" s="8" t="str">
        <f>IF(OR(Keywords!$C$4="",ISERROR(FIND(LOWER(LEFT(Keywords!$C$4,6)),LOWER(I37)))),"","X")</f>
        <v/>
      </c>
      <c r="X37" s="8" t="str">
        <f>IF(OR(Keywords!$D$4="",ISERROR(FIND(LOWER(LEFT(Keywords!$D$4,6)),LOWER(K37)))),"","X")</f>
        <v/>
      </c>
      <c r="Y37" s="8" t="str">
        <f>IF(OR(Keywords!$E$4="",ISERROR(FIND(LOWER(LEFT(Keywords!$E$4,6)),LOWER(M37)))),"","X")</f>
        <v/>
      </c>
      <c r="Z37" s="8" t="str">
        <f>IF(OR(Keywords!$F$4="",ISERROR(FIND(LOWER(LEFT(Keywords!$F$4,6)),LOWER(O37)))),"","X")</f>
        <v/>
      </c>
      <c r="AA37" s="8" t="str">
        <f>IF(OR(Keywords!$G$4="",ISERROR(FIND(LOWER(LEFT(Keywords!$G$4,6)),LOWER(Q37)))),"","X")</f>
        <v/>
      </c>
      <c r="AB37" s="8" t="str">
        <f>IF(OR(Keywords!$H$4="",ISERROR(FIND(LOWER(LEFT(Keywords!$H$4,6)),LOWER(S37)))),"","X")</f>
        <v/>
      </c>
      <c r="AD37" s="8" t="str">
        <f>IF(ISBLANK(B37),"",IF(ISERROR(MATCH(B37,'Email Addresses'!$E:$E,FALSE)),"X",""))</f>
        <v/>
      </c>
    </row>
    <row r="38" spans="1:30" ht="100" x14ac:dyDescent="0.2">
      <c r="A38" s="24">
        <v>45695.434340277781</v>
      </c>
      <c r="B38" s="23" t="s">
        <v>1217</v>
      </c>
      <c r="C38" s="25" t="s">
        <v>1240</v>
      </c>
      <c r="D38" s="23" t="str">
        <f>IF(ISBLANK(B38),"",IF(ISERROR(MATCH(B38,'Email Addresses'!$E$2:$E$140,FALSE)),"","WG1"))</f>
        <v/>
      </c>
      <c r="E38" s="23" t="str">
        <f>IF(ISBLANK(B38),"",IF(ISERROR(MATCH(B38,'Email Addresses'!$E$144:$E$284,FALSE)),"","WG2"))</f>
        <v>WG2</v>
      </c>
      <c r="F38" s="46" t="s">
        <v>1216</v>
      </c>
      <c r="G38" s="23" t="s">
        <v>1215</v>
      </c>
      <c r="H38" s="23" t="str">
        <f t="shared" si="1"/>
        <v>sarafateixa@ua.pt</v>
      </c>
      <c r="I38" s="23" t="s">
        <v>1440</v>
      </c>
      <c r="J38" s="23"/>
      <c r="K38" s="23" t="s">
        <v>586</v>
      </c>
      <c r="L38" s="23" t="s">
        <v>1465</v>
      </c>
      <c r="M38" s="23" t="s">
        <v>774</v>
      </c>
      <c r="N38" s="23" t="s">
        <v>1441</v>
      </c>
      <c r="O38" s="23" t="s">
        <v>1442</v>
      </c>
      <c r="P38" s="23"/>
      <c r="Q38" s="23" t="s">
        <v>1443</v>
      </c>
      <c r="R38" s="23"/>
      <c r="S38" s="23" t="s">
        <v>581</v>
      </c>
      <c r="T38" s="23" t="s">
        <v>581</v>
      </c>
      <c r="U38" s="23" t="s">
        <v>1444</v>
      </c>
      <c r="W38" s="8" t="str">
        <f>IF(OR(Keywords!$C$4="",ISERROR(FIND(LOWER(LEFT(Keywords!$C$4,6)),LOWER(I38)))),"","X")</f>
        <v/>
      </c>
      <c r="X38" s="8" t="str">
        <f>IF(OR(Keywords!$D$4="",ISERROR(FIND(LOWER(LEFT(Keywords!$D$4,6)),LOWER(K38)))),"","X")</f>
        <v/>
      </c>
      <c r="Y38" s="8" t="str">
        <f>IF(OR(Keywords!$E$4="",ISERROR(FIND(LOWER(LEFT(Keywords!$E$4,6)),LOWER(M38)))),"","X")</f>
        <v/>
      </c>
      <c r="Z38" s="8" t="str">
        <f>IF(OR(Keywords!$F$4="",ISERROR(FIND(LOWER(LEFT(Keywords!$F$4,6)),LOWER(O38)))),"","X")</f>
        <v/>
      </c>
      <c r="AA38" s="8" t="str">
        <f>IF(OR(Keywords!$G$4="",ISERROR(FIND(LOWER(LEFT(Keywords!$G$4,6)),LOWER(Q38)))),"","X")</f>
        <v/>
      </c>
      <c r="AB38" s="8" t="str">
        <f>IF(OR(Keywords!$H$4="",ISERROR(FIND(LOWER(LEFT(Keywords!$H$4,6)),LOWER(S38)))),"","X")</f>
        <v/>
      </c>
      <c r="AD38" s="8" t="str">
        <f>IF(ISBLANK(B38),"",IF(ISERROR(MATCH(B38,'Email Addresses'!$E:$E,FALSE)),"X",""))</f>
        <v/>
      </c>
    </row>
    <row r="39" spans="1:30" ht="160" x14ac:dyDescent="0.2">
      <c r="A39" s="24">
        <v>45782.652511574073</v>
      </c>
      <c r="B39" s="23" t="s">
        <v>1480</v>
      </c>
      <c r="C39" s="25" t="s">
        <v>1240</v>
      </c>
      <c r="D39" s="23" t="str">
        <f>IF(ISBLANK(B39),"",IF(ISERROR(MATCH(B39,'Email Addresses'!$E$2:$E$140,FALSE)),"","WG1"))</f>
        <v>WG1</v>
      </c>
      <c r="E39" s="23" t="str">
        <f>IF(ISBLANK(B39),"",IF(ISERROR(MATCH(B39,'Email Addresses'!$E$144:$E$284,FALSE)),"","WG2"))</f>
        <v>WG2</v>
      </c>
      <c r="F39" s="46" t="s">
        <v>1479</v>
      </c>
      <c r="G39" s="23" t="s">
        <v>1478</v>
      </c>
      <c r="H39" s="23" t="str">
        <f t="shared" si="1"/>
        <v>mdframos@ugr.es</v>
      </c>
      <c r="I39" s="23" t="s">
        <v>439</v>
      </c>
      <c r="J39" s="23" t="s">
        <v>1535</v>
      </c>
      <c r="K39" s="23" t="s">
        <v>728</v>
      </c>
      <c r="L39" s="23" t="s">
        <v>1593</v>
      </c>
      <c r="M39" s="23" t="s">
        <v>667</v>
      </c>
      <c r="N39" s="23" t="s">
        <v>1594</v>
      </c>
      <c r="O39" s="23" t="s">
        <v>622</v>
      </c>
      <c r="P39" s="23" t="s">
        <v>1596</v>
      </c>
      <c r="Q39" s="23" t="s">
        <v>665</v>
      </c>
      <c r="R39" s="23" t="s">
        <v>1582</v>
      </c>
      <c r="S39" s="23" t="s">
        <v>581</v>
      </c>
      <c r="T39" s="23" t="s">
        <v>581</v>
      </c>
      <c r="U39" s="23" t="s">
        <v>580</v>
      </c>
      <c r="V39" s="6"/>
      <c r="W39" s="8" t="str">
        <f>IF(OR(Keywords!$C$4="",ISERROR(FIND(LOWER(LEFT(Keywords!$C$4,6)),LOWER(I39)))),"","X")</f>
        <v/>
      </c>
      <c r="X39" s="8" t="str">
        <f>IF(OR(Keywords!$D$4="",ISERROR(FIND(LOWER(LEFT(Keywords!$D$4,6)),LOWER(K39)))),"","X")</f>
        <v/>
      </c>
      <c r="Y39" s="8" t="str">
        <f>IF(OR(Keywords!$E$4="",ISERROR(FIND(LOWER(LEFT(Keywords!$E$4,6)),LOWER(M39)))),"","X")</f>
        <v/>
      </c>
      <c r="Z39" s="8" t="str">
        <f>IF(OR(Keywords!$F$4="",ISERROR(FIND(LOWER(LEFT(Keywords!$F$4,6)),LOWER(O39)))),"","X")</f>
        <v/>
      </c>
      <c r="AA39" s="8" t="str">
        <f>IF(OR(Keywords!$G$4="",ISERROR(FIND(LOWER(LEFT(Keywords!$G$4,6)),LOWER(Q39)))),"","X")</f>
        <v/>
      </c>
      <c r="AB39" s="8" t="str">
        <f>IF(OR(Keywords!$H$4="",ISERROR(FIND(LOWER(LEFT(Keywords!$H$4,6)),LOWER(S39)))),"","X")</f>
        <v/>
      </c>
      <c r="AC39" s="48"/>
      <c r="AD39" s="8" t="str">
        <f>IF(ISBLANK(B39),"",IF(ISERROR(MATCH(B39,'Email Addresses'!$E:$E,FALSE)),"X",""))</f>
        <v/>
      </c>
    </row>
    <row r="40" spans="1:30" ht="120" x14ac:dyDescent="0.2">
      <c r="A40" s="24">
        <v>45782.305810185186</v>
      </c>
      <c r="B40" s="23" t="s">
        <v>1164</v>
      </c>
      <c r="C40" s="25" t="s">
        <v>1240</v>
      </c>
      <c r="D40" s="23" t="str">
        <f>IF(ISBLANK(B40),"",IF(ISERROR(MATCH(B40,'Email Addresses'!$E$2:$E$140,FALSE)),"","WG1"))</f>
        <v>WG1</v>
      </c>
      <c r="E40" s="23" t="str">
        <f>IF(ISBLANK(B40),"",IF(ISERROR(MATCH(B40,'Email Addresses'!$E$144:$E$284,FALSE)),"","WG2"))</f>
        <v/>
      </c>
      <c r="F40" s="46" t="s">
        <v>1538</v>
      </c>
      <c r="G40" s="23" t="s">
        <v>1162</v>
      </c>
      <c r="H40" s="23" t="str">
        <f t="shared" si="1"/>
        <v>sandra.fernandez.farina@usc.es</v>
      </c>
      <c r="I40" s="23" t="s">
        <v>1570</v>
      </c>
      <c r="J40" s="23" t="s">
        <v>1571</v>
      </c>
      <c r="K40" s="23" t="s">
        <v>439</v>
      </c>
      <c r="L40" s="23" t="s">
        <v>1591</v>
      </c>
      <c r="M40" s="23" t="s">
        <v>707</v>
      </c>
      <c r="N40" s="23"/>
      <c r="O40" s="23" t="s">
        <v>1423</v>
      </c>
      <c r="P40" s="23"/>
      <c r="Q40" s="23" t="s">
        <v>1572</v>
      </c>
      <c r="R40" s="23"/>
      <c r="S40" s="23" t="s">
        <v>1250</v>
      </c>
      <c r="T40" s="23" t="s">
        <v>1250</v>
      </c>
      <c r="U40" s="23"/>
      <c r="V40" s="6"/>
      <c r="W40" s="8" t="str">
        <f>IF(OR(Keywords!$C$4="",ISERROR(FIND(LOWER(LEFT(Keywords!$C$4,6)),LOWER(I40)))),"","X")</f>
        <v/>
      </c>
      <c r="X40" s="8" t="str">
        <f>IF(OR(Keywords!$D$4="",ISERROR(FIND(LOWER(LEFT(Keywords!$D$4,6)),LOWER(K40)))),"","X")</f>
        <v/>
      </c>
      <c r="Y40" s="8" t="str">
        <f>IF(OR(Keywords!$E$4="",ISERROR(FIND(LOWER(LEFT(Keywords!$E$4,6)),LOWER(M40)))),"","X")</f>
        <v/>
      </c>
      <c r="Z40" s="8" t="str">
        <f>IF(OR(Keywords!$F$4="",ISERROR(FIND(LOWER(LEFT(Keywords!$F$4,6)),LOWER(O40)))),"","X")</f>
        <v/>
      </c>
      <c r="AA40" s="8" t="str">
        <f>IF(OR(Keywords!$G$4="",ISERROR(FIND(LOWER(LEFT(Keywords!$G$4,6)),LOWER(Q40)))),"","X")</f>
        <v/>
      </c>
      <c r="AB40" s="8" t="str">
        <f>IF(OR(Keywords!$H$4="",ISERROR(FIND(LOWER(LEFT(Keywords!$H$4,6)),LOWER(S40)))),"","X")</f>
        <v/>
      </c>
      <c r="AC40" s="48"/>
      <c r="AD40" s="8" t="str">
        <f>IF(ISBLANK(B40),"",IF(ISERROR(MATCH(B40,'Email Addresses'!$E:$E,FALSE)),"X",""))</f>
        <v/>
      </c>
    </row>
    <row r="41" spans="1:30" ht="140" x14ac:dyDescent="0.2">
      <c r="A41" s="24">
        <v>45430.789687500001</v>
      </c>
      <c r="B41" s="23" t="s">
        <v>80</v>
      </c>
      <c r="C41" s="64" t="s">
        <v>1240</v>
      </c>
      <c r="D41" s="23" t="str">
        <f>IF(ISBLANK(B41),"",IF(ISERROR(MATCH(B41,'Email Addresses'!$E$2:$E$140,FALSE)),"","WG1"))</f>
        <v>WG1</v>
      </c>
      <c r="E41" s="23" t="str">
        <f>IF(ISBLANK(B41),"",IF(ISERROR(MATCH(B41,'Email Addresses'!$E$144:$E$284,FALSE)),"","WG2"))</f>
        <v/>
      </c>
      <c r="F41" s="46" t="s">
        <v>905</v>
      </c>
      <c r="G41" s="23" t="s">
        <v>906</v>
      </c>
      <c r="H41" s="23" t="str">
        <f t="shared" si="1"/>
        <v>matilde.fondo@usc.es</v>
      </c>
      <c r="I41" s="23" t="s">
        <v>907</v>
      </c>
      <c r="J41" s="23"/>
      <c r="K41" s="23" t="s">
        <v>888</v>
      </c>
      <c r="L41" s="23"/>
      <c r="M41" s="23" t="s">
        <v>686</v>
      </c>
      <c r="N41" s="23"/>
      <c r="O41" s="23" t="s">
        <v>908</v>
      </c>
      <c r="P41" s="23"/>
      <c r="Q41" s="23" t="s">
        <v>909</v>
      </c>
      <c r="R41" s="23"/>
      <c r="S41" s="23" t="s">
        <v>874</v>
      </c>
      <c r="T41" s="23" t="s">
        <v>580</v>
      </c>
      <c r="U41" s="23" t="s">
        <v>910</v>
      </c>
      <c r="W41" s="8" t="str">
        <f>IF(OR(Keywords!$C$4="",ISERROR(FIND(LOWER(LEFT(Keywords!$C$4,6)),LOWER(I41)))),"","X")</f>
        <v/>
      </c>
      <c r="X41" s="8" t="str">
        <f>IF(OR(Keywords!$D$4="",ISERROR(FIND(LOWER(LEFT(Keywords!$D$4,6)),LOWER(K41)))),"","X")</f>
        <v/>
      </c>
      <c r="Y41" s="8" t="str">
        <f>IF(OR(Keywords!$E$4="",ISERROR(FIND(LOWER(LEFT(Keywords!$E$4,6)),LOWER(M41)))),"","X")</f>
        <v/>
      </c>
      <c r="Z41" s="8" t="str">
        <f>IF(OR(Keywords!$F$4="",ISERROR(FIND(LOWER(LEFT(Keywords!$F$4,6)),LOWER(O41)))),"","X")</f>
        <v/>
      </c>
      <c r="AA41" s="8" t="str">
        <f>IF(OR(Keywords!$G$4="",ISERROR(FIND(LOWER(LEFT(Keywords!$G$4,6)),LOWER(Q41)))),"","X")</f>
        <v/>
      </c>
      <c r="AB41" s="8" t="str">
        <f>IF(OR(Keywords!$H$4="",ISERROR(FIND(LOWER(LEFT(Keywords!$H$4,6)),LOWER(S41)))),"","X")</f>
        <v>X</v>
      </c>
      <c r="AD41" s="8" t="str">
        <f>IF(ISBLANK(B41),"",IF(ISERROR(MATCH(B41,'Email Addresses'!$E:$E,FALSE)),"X",""))</f>
        <v/>
      </c>
    </row>
    <row r="42" spans="1:30" ht="40" x14ac:dyDescent="0.2">
      <c r="A42" s="24">
        <v>45413.509780092594</v>
      </c>
      <c r="B42" s="23" t="s">
        <v>506</v>
      </c>
      <c r="C42" s="64" t="s">
        <v>1240</v>
      </c>
      <c r="D42" s="23" t="str">
        <f>IF(ISBLANK(B42),"",IF(ISERROR(MATCH(B42,'Email Addresses'!$E$2:$E$140,FALSE)),"","WG1"))</f>
        <v/>
      </c>
      <c r="E42" s="23" t="str">
        <f>IF(ISBLANK(B42),"",IF(ISERROR(MATCH(B42,'Email Addresses'!$E$144:$E$284,FALSE)),"","WG2"))</f>
        <v>WG2</v>
      </c>
      <c r="F42" s="46" t="s">
        <v>652</v>
      </c>
      <c r="G42" s="23" t="s">
        <v>651</v>
      </c>
      <c r="H42" s="23" t="str">
        <f t="shared" si="1"/>
        <v>c.fonsecaguerra@vu.nl</v>
      </c>
      <c r="I42" s="23" t="s">
        <v>554</v>
      </c>
      <c r="J42" s="23"/>
      <c r="K42" s="23" t="s">
        <v>439</v>
      </c>
      <c r="L42" s="23"/>
      <c r="M42" s="23" t="s">
        <v>439</v>
      </c>
      <c r="N42" s="23"/>
      <c r="O42" s="23" t="s">
        <v>526</v>
      </c>
      <c r="P42" s="23"/>
      <c r="Q42" s="23" t="s">
        <v>650</v>
      </c>
      <c r="R42" s="23" t="s">
        <v>842</v>
      </c>
      <c r="S42" s="23" t="s">
        <v>874</v>
      </c>
      <c r="T42" s="23" t="s">
        <v>874</v>
      </c>
      <c r="U42" s="23"/>
      <c r="W42" s="8" t="str">
        <f>IF(OR(Keywords!$C$4="",ISERROR(FIND(LOWER(LEFT(Keywords!$C$4,6)),LOWER(I42)))),"","X")</f>
        <v/>
      </c>
      <c r="X42" s="8" t="str">
        <f>IF(OR(Keywords!$D$4="",ISERROR(FIND(LOWER(LEFT(Keywords!$D$4,6)),LOWER(K42)))),"","X")</f>
        <v/>
      </c>
      <c r="Y42" s="8" t="str">
        <f>IF(OR(Keywords!$E$4="",ISERROR(FIND(LOWER(LEFT(Keywords!$E$4,6)),LOWER(M42)))),"","X")</f>
        <v/>
      </c>
      <c r="Z42" s="8" t="str">
        <f>IF(OR(Keywords!$F$4="",ISERROR(FIND(LOWER(LEFT(Keywords!$F$4,6)),LOWER(O42)))),"","X")</f>
        <v/>
      </c>
      <c r="AA42" s="8" t="str">
        <f>IF(OR(Keywords!$G$4="",ISERROR(FIND(LOWER(LEFT(Keywords!$G$4,6)),LOWER(Q42)))),"","X")</f>
        <v/>
      </c>
      <c r="AB42" s="8" t="str">
        <f>IF(OR(Keywords!$H$4="",ISERROR(FIND(LOWER(LEFT(Keywords!$H$4,6)),LOWER(S42)))),"","X")</f>
        <v>X</v>
      </c>
      <c r="AD42" s="8" t="str">
        <f>IF(ISBLANK(B42),"",IF(ISERROR(MATCH(B42,'Email Addresses'!$E:$E,FALSE)),"X",""))</f>
        <v/>
      </c>
    </row>
    <row r="43" spans="1:30" ht="40" x14ac:dyDescent="0.2">
      <c r="A43" s="24">
        <v>45404.781261574077</v>
      </c>
      <c r="B43" s="23" t="s">
        <v>210</v>
      </c>
      <c r="C43" s="64" t="s">
        <v>1240</v>
      </c>
      <c r="D43" s="23" t="str">
        <f>IF(ISBLANK(B43),"",IF(ISERROR(MATCH(B43,'Email Addresses'!$E$2:$E$140,FALSE)),"","WG1"))</f>
        <v>WG1</v>
      </c>
      <c r="E43" s="23" t="str">
        <f>IF(ISBLANK(B43),"",IF(ISERROR(MATCH(B43,'Email Addresses'!$E$144:$E$284,FALSE)),"","WG2"))</f>
        <v>WG2</v>
      </c>
      <c r="F43" s="46" t="s">
        <v>821</v>
      </c>
      <c r="G43" s="23" t="s">
        <v>820</v>
      </c>
      <c r="H43" s="23" t="str">
        <f t="shared" si="1"/>
        <v>toni.frontera@uib.es</v>
      </c>
      <c r="I43" s="23" t="s">
        <v>819</v>
      </c>
      <c r="J43" s="23"/>
      <c r="K43" s="23" t="s">
        <v>818</v>
      </c>
      <c r="L43" s="23"/>
      <c r="M43" s="23" t="s">
        <v>546</v>
      </c>
      <c r="N43" s="23"/>
      <c r="O43" s="23" t="s">
        <v>526</v>
      </c>
      <c r="P43" s="23"/>
      <c r="Q43" s="23" t="s">
        <v>817</v>
      </c>
      <c r="R43" s="23"/>
      <c r="S43" s="23" t="s">
        <v>581</v>
      </c>
      <c r="T43" s="23" t="s">
        <v>580</v>
      </c>
      <c r="U43" s="23" t="s">
        <v>846</v>
      </c>
      <c r="W43" s="8" t="str">
        <f>IF(OR(Keywords!$C$4="",ISERROR(FIND(LOWER(LEFT(Keywords!$C$4,6)),LOWER(I43)))),"","X")</f>
        <v/>
      </c>
      <c r="X43" s="8" t="str">
        <f>IF(OR(Keywords!$D$4="",ISERROR(FIND(LOWER(LEFT(Keywords!$D$4,6)),LOWER(K43)))),"","X")</f>
        <v/>
      </c>
      <c r="Y43" s="8" t="str">
        <f>IF(OR(Keywords!$E$4="",ISERROR(FIND(LOWER(LEFT(Keywords!$E$4,6)),LOWER(M43)))),"","X")</f>
        <v/>
      </c>
      <c r="Z43" s="8" t="str">
        <f>IF(OR(Keywords!$F$4="",ISERROR(FIND(LOWER(LEFT(Keywords!$F$4,6)),LOWER(O43)))),"","X")</f>
        <v/>
      </c>
      <c r="AA43" s="8" t="str">
        <f>IF(OR(Keywords!$G$4="",ISERROR(FIND(LOWER(LEFT(Keywords!$G$4,6)),LOWER(Q43)))),"","X")</f>
        <v/>
      </c>
      <c r="AB43" s="8" t="str">
        <f>IF(OR(Keywords!$H$4="",ISERROR(FIND(LOWER(LEFT(Keywords!$H$4,6)),LOWER(S43)))),"","X")</f>
        <v/>
      </c>
      <c r="AD43" s="8" t="str">
        <f>IF(ISBLANK(B43),"",IF(ISERROR(MATCH(B43,'Email Addresses'!$E:$E,FALSE)),"X",""))</f>
        <v/>
      </c>
    </row>
    <row r="44" spans="1:30" ht="140" x14ac:dyDescent="0.2">
      <c r="A44" s="24">
        <v>45412.418576388889</v>
      </c>
      <c r="B44" s="23" t="s">
        <v>209</v>
      </c>
      <c r="C44" s="64" t="s">
        <v>1240</v>
      </c>
      <c r="D44" s="23" t="str">
        <f>IF(ISBLANK(B44),"",IF(ISERROR(MATCH(B44,'Email Addresses'!$E$2:$E$140,FALSE)),"","WG1"))</f>
        <v>WG1</v>
      </c>
      <c r="E44" s="23" t="str">
        <f>IF(ISBLANK(B44),"",IF(ISERROR(MATCH(B44,'Email Addresses'!$E$144:$E$284,FALSE)),"","WG2"))</f>
        <v>WG2</v>
      </c>
      <c r="F44" s="46" t="s">
        <v>764</v>
      </c>
      <c r="G44" s="23" t="s">
        <v>763</v>
      </c>
      <c r="H44" s="23" t="str">
        <f t="shared" si="1"/>
        <v>vieri.fusi@uniurb.it</v>
      </c>
      <c r="I44" s="23" t="s">
        <v>762</v>
      </c>
      <c r="J44" s="23"/>
      <c r="K44" s="23" t="s">
        <v>661</v>
      </c>
      <c r="L44" s="23"/>
      <c r="M44" s="23" t="s">
        <v>577</v>
      </c>
      <c r="N44" s="23"/>
      <c r="O44" s="23" t="s">
        <v>1129</v>
      </c>
      <c r="P44" s="23"/>
      <c r="Q44" s="23" t="s">
        <v>761</v>
      </c>
      <c r="R44" s="23"/>
      <c r="S44" s="23" t="s">
        <v>581</v>
      </c>
      <c r="T44" s="23" t="s">
        <v>581</v>
      </c>
      <c r="U44" s="23" t="s">
        <v>760</v>
      </c>
      <c r="W44" s="8" t="str">
        <f>IF(OR(Keywords!$C$4="",ISERROR(FIND(LOWER(LEFT(Keywords!$C$4,6)),LOWER(I44)))),"","X")</f>
        <v/>
      </c>
      <c r="X44" s="8" t="str">
        <f>IF(OR(Keywords!$D$4="",ISERROR(FIND(LOWER(LEFT(Keywords!$D$4,6)),LOWER(K44)))),"","X")</f>
        <v/>
      </c>
      <c r="Y44" s="8" t="str">
        <f>IF(OR(Keywords!$E$4="",ISERROR(FIND(LOWER(LEFT(Keywords!$E$4,6)),LOWER(M44)))),"","X")</f>
        <v/>
      </c>
      <c r="Z44" s="8" t="str">
        <f>IF(OR(Keywords!$F$4="",ISERROR(FIND(LOWER(LEFT(Keywords!$F$4,6)),LOWER(O44)))),"","X")</f>
        <v/>
      </c>
      <c r="AA44" s="8" t="str">
        <f>IF(OR(Keywords!$G$4="",ISERROR(FIND(LOWER(LEFT(Keywords!$G$4,6)),LOWER(Q44)))),"","X")</f>
        <v/>
      </c>
      <c r="AB44" s="8" t="str">
        <f>IF(OR(Keywords!$H$4="",ISERROR(FIND(LOWER(LEFT(Keywords!$H$4,6)),LOWER(S44)))),"","X")</f>
        <v/>
      </c>
      <c r="AD44" s="8" t="str">
        <f>IF(ISBLANK(B44),"",IF(ISERROR(MATCH(B44,'Email Addresses'!$E:$E,FALSE)),"X",""))</f>
        <v/>
      </c>
    </row>
    <row r="45" spans="1:30" ht="80" x14ac:dyDescent="0.2">
      <c r="A45" s="24">
        <v>45911.641400462962</v>
      </c>
      <c r="B45" s="23" t="s">
        <v>1635</v>
      </c>
      <c r="C45" s="25" t="s">
        <v>1240</v>
      </c>
      <c r="D45" s="23" t="str">
        <f>IF(ISBLANK(B45),"",IF(ISERROR(MATCH(B45,'Email Addresses'!$E$2:$E$140,FALSE)),"","WG1"))</f>
        <v/>
      </c>
      <c r="E45" s="23" t="str">
        <f>IF(ISBLANK(B45),"",IF(ISERROR(MATCH(B45,'Email Addresses'!$E$144:$E$284,FALSE)),"","WG2"))</f>
        <v>WG2</v>
      </c>
      <c r="F45" s="46" t="s">
        <v>1634</v>
      </c>
      <c r="G45" s="23" t="s">
        <v>1633</v>
      </c>
      <c r="H45" s="23" t="str">
        <f t="shared" si="1"/>
        <v>fabrizio.gelain@ospedaleniguarda.it</v>
      </c>
      <c r="I45" s="23" t="s">
        <v>1694</v>
      </c>
      <c r="J45" s="23" t="s">
        <v>1695</v>
      </c>
      <c r="K45" s="23" t="s">
        <v>698</v>
      </c>
      <c r="L45" s="23" t="s">
        <v>1696</v>
      </c>
      <c r="M45" s="23" t="s">
        <v>542</v>
      </c>
      <c r="N45" s="23" t="s">
        <v>1697</v>
      </c>
      <c r="O45" s="23" t="s">
        <v>1698</v>
      </c>
      <c r="P45" s="23" t="s">
        <v>1699</v>
      </c>
      <c r="Q45" s="23" t="s">
        <v>568</v>
      </c>
      <c r="R45" s="23" t="s">
        <v>1700</v>
      </c>
      <c r="S45" s="23" t="s">
        <v>581</v>
      </c>
      <c r="T45" s="23" t="s">
        <v>581</v>
      </c>
      <c r="U45" s="23"/>
      <c r="W45" s="8" t="str">
        <f>IF(OR(Keywords!$C$4="",ISERROR(FIND(LOWER(LEFT(Keywords!$C$4,6)),LOWER(I45)))),"","X")</f>
        <v/>
      </c>
      <c r="X45" s="8" t="str">
        <f>IF(OR(Keywords!$D$4="",ISERROR(FIND(LOWER(LEFT(Keywords!$D$4,6)),LOWER(K45)))),"","X")</f>
        <v/>
      </c>
      <c r="Y45" s="8" t="str">
        <f>IF(OR(Keywords!$E$4="",ISERROR(FIND(LOWER(LEFT(Keywords!$E$4,6)),LOWER(M45)))),"","X")</f>
        <v/>
      </c>
      <c r="Z45" s="8" t="str">
        <f>IF(OR(Keywords!$F$4="",ISERROR(FIND(LOWER(LEFT(Keywords!$F$4,6)),LOWER(O45)))),"","X")</f>
        <v/>
      </c>
      <c r="AA45" s="8" t="str">
        <f>IF(OR(Keywords!$G$4="",ISERROR(FIND(LOWER(LEFT(Keywords!$G$4,6)),LOWER(Q45)))),"","X")</f>
        <v/>
      </c>
      <c r="AB45" s="8" t="str">
        <f>IF(OR(Keywords!$H$4="",ISERROR(FIND(LOWER(LEFT(Keywords!$H$4,6)),LOWER(S45)))),"","X")</f>
        <v/>
      </c>
      <c r="AD45" s="8" t="str">
        <f>IF(ISBLANK(B45),"",IF(ISERROR(MATCH(B45,'Email Addresses'!$E:$E,FALSE)),"X",""))</f>
        <v/>
      </c>
    </row>
    <row r="46" spans="1:30" ht="120" x14ac:dyDescent="0.2">
      <c r="A46" s="24">
        <v>45910.765428240738</v>
      </c>
      <c r="B46" s="23" t="s">
        <v>1483</v>
      </c>
      <c r="C46" s="25" t="s">
        <v>1240</v>
      </c>
      <c r="D46" s="23" t="str">
        <f>IF(ISBLANK(B46),"",IF(ISERROR(MATCH(B46,'Email Addresses'!$E$2:$E$140,FALSE)),"","WG1"))</f>
        <v>WG1</v>
      </c>
      <c r="E46" s="23" t="str">
        <f>IF(ISBLANK(B46),"",IF(ISERROR(MATCH(B46,'Email Addresses'!$E$144:$E$284,FALSE)),"","WG2"))</f>
        <v>WG2</v>
      </c>
      <c r="F46" s="46" t="s">
        <v>1482</v>
      </c>
      <c r="G46" s="23" t="s">
        <v>1481</v>
      </c>
      <c r="H46" s="23" t="str">
        <f t="shared" si="1"/>
        <v>georgiades.savvas@ucy.ac.cy</v>
      </c>
      <c r="I46" s="23" t="s">
        <v>1676</v>
      </c>
      <c r="J46" s="23" t="s">
        <v>1677</v>
      </c>
      <c r="K46" s="23" t="s">
        <v>661</v>
      </c>
      <c r="L46" s="23"/>
      <c r="M46" s="23" t="s">
        <v>645</v>
      </c>
      <c r="N46" s="23"/>
      <c r="O46" s="23" t="s">
        <v>1678</v>
      </c>
      <c r="P46" s="23" t="s">
        <v>1679</v>
      </c>
      <c r="Q46" s="23" t="s">
        <v>1680</v>
      </c>
      <c r="R46" s="23"/>
      <c r="S46" s="23" t="s">
        <v>581</v>
      </c>
      <c r="T46" s="23" t="s">
        <v>581</v>
      </c>
      <c r="U46" s="23"/>
      <c r="W46" s="8" t="str">
        <f>IF(OR(Keywords!$C$4="",ISERROR(FIND(LOWER(LEFT(Keywords!$C$4,6)),LOWER(I46)))),"","X")</f>
        <v/>
      </c>
      <c r="X46" s="8" t="str">
        <f>IF(OR(Keywords!$D$4="",ISERROR(FIND(LOWER(LEFT(Keywords!$D$4,6)),LOWER(K46)))),"","X")</f>
        <v/>
      </c>
      <c r="Y46" s="8" t="str">
        <f>IF(OR(Keywords!$E$4="",ISERROR(FIND(LOWER(LEFT(Keywords!$E$4,6)),LOWER(M46)))),"","X")</f>
        <v/>
      </c>
      <c r="Z46" s="8" t="str">
        <f>IF(OR(Keywords!$F$4="",ISERROR(FIND(LOWER(LEFT(Keywords!$F$4,6)),LOWER(O46)))),"","X")</f>
        <v/>
      </c>
      <c r="AA46" s="8" t="str">
        <f>IF(OR(Keywords!$G$4="",ISERROR(FIND(LOWER(LEFT(Keywords!$G$4,6)),LOWER(Q46)))),"","X")</f>
        <v/>
      </c>
      <c r="AB46" s="8" t="str">
        <f>IF(OR(Keywords!$H$4="",ISERROR(FIND(LOWER(LEFT(Keywords!$H$4,6)),LOWER(S46)))),"","X")</f>
        <v/>
      </c>
      <c r="AD46" s="8" t="str">
        <f>IF(ISBLANK(B46),"",IF(ISERROR(MATCH(B46,'Email Addresses'!$E:$E,FALSE)),"X",""))</f>
        <v/>
      </c>
    </row>
    <row r="47" spans="1:30" ht="100" x14ac:dyDescent="0.2">
      <c r="A47" s="24">
        <v>45411.984976851854</v>
      </c>
      <c r="B47" s="23" t="s">
        <v>206</v>
      </c>
      <c r="C47" s="64" t="s">
        <v>1240</v>
      </c>
      <c r="D47" s="23" t="str">
        <f>IF(ISBLANK(B47),"",IF(ISERROR(MATCH(B47,'Email Addresses'!$E$2:$E$140,FALSE)),"","WG1"))</f>
        <v>WG1</v>
      </c>
      <c r="E47" s="23" t="str">
        <f>IF(ISBLANK(B47),"",IF(ISERROR(MATCH(B47,'Email Addresses'!$E$144:$E$284,FALSE)),"","WG2"))</f>
        <v>WG2</v>
      </c>
      <c r="F47" s="46" t="s">
        <v>792</v>
      </c>
      <c r="G47" s="23" t="s">
        <v>791</v>
      </c>
      <c r="H47" s="23" t="str">
        <f t="shared" si="1"/>
        <v>ggilramirez@lincoln.ac.uk</v>
      </c>
      <c r="I47" s="23" t="s">
        <v>724</v>
      </c>
      <c r="J47" s="23"/>
      <c r="K47" s="23" t="s">
        <v>661</v>
      </c>
      <c r="L47" s="23"/>
      <c r="M47" s="23" t="s">
        <v>707</v>
      </c>
      <c r="N47" s="23"/>
      <c r="O47" s="23" t="s">
        <v>1127</v>
      </c>
      <c r="P47" s="23"/>
      <c r="Q47" s="23" t="s">
        <v>790</v>
      </c>
      <c r="R47" s="23"/>
      <c r="S47" s="23" t="s">
        <v>581</v>
      </c>
      <c r="T47" s="23" t="s">
        <v>581</v>
      </c>
      <c r="U47" s="23"/>
      <c r="W47" s="8" t="str">
        <f>IF(OR(Keywords!$C$4="",ISERROR(FIND(LOWER(LEFT(Keywords!$C$4,6)),LOWER(I47)))),"","X")</f>
        <v/>
      </c>
      <c r="X47" s="8" t="str">
        <f>IF(OR(Keywords!$D$4="",ISERROR(FIND(LOWER(LEFT(Keywords!$D$4,6)),LOWER(K47)))),"","X")</f>
        <v/>
      </c>
      <c r="Y47" s="8" t="str">
        <f>IF(OR(Keywords!$E$4="",ISERROR(FIND(LOWER(LEFT(Keywords!$E$4,6)),LOWER(M47)))),"","X")</f>
        <v/>
      </c>
      <c r="Z47" s="8" t="str">
        <f>IF(OR(Keywords!$F$4="",ISERROR(FIND(LOWER(LEFT(Keywords!$F$4,6)),LOWER(O47)))),"","X")</f>
        <v/>
      </c>
      <c r="AA47" s="8" t="str">
        <f>IF(OR(Keywords!$G$4="",ISERROR(FIND(LOWER(LEFT(Keywords!$G$4,6)),LOWER(Q47)))),"","X")</f>
        <v/>
      </c>
      <c r="AB47" s="8" t="str">
        <f>IF(OR(Keywords!$H$4="",ISERROR(FIND(LOWER(LEFT(Keywords!$H$4,6)),LOWER(S47)))),"","X")</f>
        <v/>
      </c>
      <c r="AD47" s="8" t="str">
        <f>IF(ISBLANK(B47),"",IF(ISERROR(MATCH(B47,'Email Addresses'!$E:$E,FALSE)),"X",""))</f>
        <v/>
      </c>
    </row>
    <row r="48" spans="1:30" ht="200" x14ac:dyDescent="0.2">
      <c r="A48" s="24">
        <v>45413.790034722224</v>
      </c>
      <c r="B48" s="23" t="s">
        <v>205</v>
      </c>
      <c r="C48" s="64" t="s">
        <v>1240</v>
      </c>
      <c r="D48" s="23" t="str">
        <f>IF(ISBLANK(B48),"",IF(ISERROR(MATCH(B48,'Email Addresses'!$E$2:$E$140,FALSE)),"","WG1"))</f>
        <v>WG1</v>
      </c>
      <c r="E48" s="23" t="str">
        <f>IF(ISBLANK(B48),"",IF(ISERROR(MATCH(B48,'Email Addresses'!$E$144:$E$284,FALSE)),"","WG2"))</f>
        <v>WG2</v>
      </c>
      <c r="F48" s="46" t="s">
        <v>649</v>
      </c>
      <c r="G48" s="23" t="s">
        <v>648</v>
      </c>
      <c r="H48" s="23" t="str">
        <f t="shared" si="1"/>
        <v>gimeno@unizar.es</v>
      </c>
      <c r="I48" s="23" t="s">
        <v>647</v>
      </c>
      <c r="J48" s="23"/>
      <c r="K48" s="23" t="s">
        <v>646</v>
      </c>
      <c r="L48" s="23"/>
      <c r="M48" s="23" t="s">
        <v>645</v>
      </c>
      <c r="N48" s="23"/>
      <c r="O48" s="23" t="s">
        <v>1139</v>
      </c>
      <c r="P48" s="23"/>
      <c r="Q48" s="23" t="s">
        <v>644</v>
      </c>
      <c r="R48" s="23"/>
      <c r="S48" s="23" t="s">
        <v>581</v>
      </c>
      <c r="T48" s="23" t="s">
        <v>581</v>
      </c>
      <c r="U48" s="23" t="s">
        <v>643</v>
      </c>
      <c r="W48" s="8" t="str">
        <f>IF(OR(Keywords!$C$4="",ISERROR(FIND(LOWER(LEFT(Keywords!$C$4,6)),LOWER(I48)))),"","X")</f>
        <v/>
      </c>
      <c r="X48" s="8" t="str">
        <f>IF(OR(Keywords!$D$4="",ISERROR(FIND(LOWER(LEFT(Keywords!$D$4,6)),LOWER(K48)))),"","X")</f>
        <v/>
      </c>
      <c r="Y48" s="8" t="str">
        <f>IF(OR(Keywords!$E$4="",ISERROR(FIND(LOWER(LEFT(Keywords!$E$4,6)),LOWER(M48)))),"","X")</f>
        <v/>
      </c>
      <c r="Z48" s="8" t="str">
        <f>IF(OR(Keywords!$F$4="",ISERROR(FIND(LOWER(LEFT(Keywords!$F$4,6)),LOWER(O48)))),"","X")</f>
        <v/>
      </c>
      <c r="AA48" s="8" t="str">
        <f>IF(OR(Keywords!$G$4="",ISERROR(FIND(LOWER(LEFT(Keywords!$G$4,6)),LOWER(Q48)))),"","X")</f>
        <v/>
      </c>
      <c r="AB48" s="8" t="str">
        <f>IF(OR(Keywords!$H$4="",ISERROR(FIND(LOWER(LEFT(Keywords!$H$4,6)),LOWER(S48)))),"","X")</f>
        <v/>
      </c>
      <c r="AD48" s="8" t="str">
        <f>IF(ISBLANK(B48),"",IF(ISERROR(MATCH(B48,'Email Addresses'!$E:$E,FALSE)),"X",""))</f>
        <v/>
      </c>
    </row>
    <row r="49" spans="1:30" ht="100" x14ac:dyDescent="0.2">
      <c r="A49" s="24">
        <v>45430.603206018517</v>
      </c>
      <c r="B49" s="23" t="s">
        <v>138</v>
      </c>
      <c r="C49" s="64" t="s">
        <v>1240</v>
      </c>
      <c r="D49" s="23" t="str">
        <f>IF(ISBLANK(B49),"",IF(ISERROR(MATCH(B49,'Email Addresses'!$E$2:$E$140,FALSE)),"","WG1"))</f>
        <v>WG1</v>
      </c>
      <c r="E49" s="23" t="str">
        <f>IF(ISBLANK(B49),"",IF(ISERROR(MATCH(B49,'Email Addresses'!$E$144:$E$284,FALSE)),"","WG2"))</f>
        <v/>
      </c>
      <c r="F49" s="46" t="s">
        <v>889</v>
      </c>
      <c r="G49" s="23" t="s">
        <v>890</v>
      </c>
      <c r="H49" s="23" t="str">
        <f t="shared" si="1"/>
        <v>biljana.glisic@pmf.kg.ac.rs</v>
      </c>
      <c r="I49" s="23" t="s">
        <v>891</v>
      </c>
      <c r="J49" s="23"/>
      <c r="K49" s="23" t="s">
        <v>439</v>
      </c>
      <c r="L49" s="23"/>
      <c r="M49" s="23" t="s">
        <v>543</v>
      </c>
      <c r="N49" s="23"/>
      <c r="O49" s="23" t="s">
        <v>654</v>
      </c>
      <c r="P49" s="23"/>
      <c r="Q49" s="23" t="s">
        <v>892</v>
      </c>
      <c r="R49" s="23"/>
      <c r="S49" s="23" t="s">
        <v>580</v>
      </c>
      <c r="T49" s="23" t="s">
        <v>580</v>
      </c>
      <c r="U49" s="23"/>
      <c r="W49" s="8" t="str">
        <f>IF(OR(Keywords!$C$4="",ISERROR(FIND(LOWER(LEFT(Keywords!$C$4,6)),LOWER(I49)))),"","X")</f>
        <v/>
      </c>
      <c r="X49" s="8" t="str">
        <f>IF(OR(Keywords!$D$4="",ISERROR(FIND(LOWER(LEFT(Keywords!$D$4,6)),LOWER(K49)))),"","X")</f>
        <v/>
      </c>
      <c r="Y49" s="8" t="str">
        <f>IF(OR(Keywords!$E$4="",ISERROR(FIND(LOWER(LEFT(Keywords!$E$4,6)),LOWER(M49)))),"","X")</f>
        <v/>
      </c>
      <c r="Z49" s="8" t="str">
        <f>IF(OR(Keywords!$F$4="",ISERROR(FIND(LOWER(LEFT(Keywords!$F$4,6)),LOWER(O49)))),"","X")</f>
        <v/>
      </c>
      <c r="AA49" s="8" t="str">
        <f>IF(OR(Keywords!$G$4="",ISERROR(FIND(LOWER(LEFT(Keywords!$G$4,6)),LOWER(Q49)))),"","X")</f>
        <v/>
      </c>
      <c r="AB49" s="8" t="str">
        <f>IF(OR(Keywords!$H$4="",ISERROR(FIND(LOWER(LEFT(Keywords!$H$4,6)),LOWER(S49)))),"","X")</f>
        <v/>
      </c>
      <c r="AD49" s="8" t="str">
        <f>IF(ISBLANK(B49),"",IF(ISERROR(MATCH(B49,'Email Addresses'!$E:$E,FALSE)),"X",""))</f>
        <v/>
      </c>
    </row>
    <row r="50" spans="1:30" ht="120" x14ac:dyDescent="0.2">
      <c r="A50" s="24">
        <v>45912.780219907407</v>
      </c>
      <c r="B50" s="23" t="s">
        <v>1607</v>
      </c>
      <c r="C50" s="25" t="s">
        <v>1240</v>
      </c>
      <c r="D50" s="23" t="str">
        <f>IF(ISBLANK(B50),"",IF(ISERROR(MATCH(B50,'Email Addresses'!$E$2:$E$140,FALSE)),"","WG1"))</f>
        <v>WG1</v>
      </c>
      <c r="E50" s="23" t="str">
        <f>IF(ISBLANK(B50),"",IF(ISERROR(MATCH(B50,'Email Addresses'!$E$144:$E$284,FALSE)),"","WG2"))</f>
        <v>WG2</v>
      </c>
      <c r="F50" s="46" t="s">
        <v>1606</v>
      </c>
      <c r="G50" s="23" t="s">
        <v>1647</v>
      </c>
      <c r="H50" s="23" t="str">
        <f t="shared" si="1"/>
        <v>s.m.goldup@bham.ac.uk</v>
      </c>
      <c r="I50" s="23" t="s">
        <v>1398</v>
      </c>
      <c r="J50" s="23"/>
      <c r="K50" s="23" t="s">
        <v>534</v>
      </c>
      <c r="L50" s="23" t="s">
        <v>1702</v>
      </c>
      <c r="M50" s="23" t="s">
        <v>738</v>
      </c>
      <c r="N50" s="23"/>
      <c r="O50" s="23" t="s">
        <v>1423</v>
      </c>
      <c r="P50" s="23"/>
      <c r="Q50" s="23" t="s">
        <v>556</v>
      </c>
      <c r="R50" s="23"/>
      <c r="S50" s="23" t="s">
        <v>581</v>
      </c>
      <c r="T50" s="23" t="s">
        <v>581</v>
      </c>
      <c r="U50" s="23"/>
      <c r="W50" s="8" t="str">
        <f>IF(OR(Keywords!$C$4="",ISERROR(FIND(LOWER(LEFT(Keywords!$C$4,6)),LOWER(I50)))),"","X")</f>
        <v/>
      </c>
      <c r="X50" s="8" t="str">
        <f>IF(OR(Keywords!$D$4="",ISERROR(FIND(LOWER(LEFT(Keywords!$D$4,6)),LOWER(K50)))),"","X")</f>
        <v/>
      </c>
      <c r="Y50" s="8" t="str">
        <f>IF(OR(Keywords!$E$4="",ISERROR(FIND(LOWER(LEFT(Keywords!$E$4,6)),LOWER(M50)))),"","X")</f>
        <v/>
      </c>
      <c r="Z50" s="8" t="str">
        <f>IF(OR(Keywords!$F$4="",ISERROR(FIND(LOWER(LEFT(Keywords!$F$4,6)),LOWER(O50)))),"","X")</f>
        <v/>
      </c>
      <c r="AA50" s="8" t="str">
        <f>IF(OR(Keywords!$G$4="",ISERROR(FIND(LOWER(LEFT(Keywords!$G$4,6)),LOWER(Q50)))),"","X")</f>
        <v/>
      </c>
      <c r="AB50" s="8" t="str">
        <f>IF(OR(Keywords!$H$4="",ISERROR(FIND(LOWER(LEFT(Keywords!$H$4,6)),LOWER(S50)))),"","X")</f>
        <v/>
      </c>
      <c r="AD50" s="8" t="str">
        <f>IF(ISBLANK(B50),"",IF(ISERROR(MATCH(B50,'Email Addresses'!$E:$E,FALSE)),"X",""))</f>
        <v/>
      </c>
    </row>
    <row r="51" spans="1:30" ht="60" x14ac:dyDescent="0.2">
      <c r="A51" s="24">
        <v>45430.736574074072</v>
      </c>
      <c r="B51" s="23" t="s">
        <v>899</v>
      </c>
      <c r="C51" s="64" t="s">
        <v>1240</v>
      </c>
      <c r="D51" s="23" t="str">
        <f>IF(ISBLANK(B51),"",IF(ISERROR(MATCH(B51,'Email Addresses'!$E$2:$E$140,FALSE)),"","WG1"))</f>
        <v/>
      </c>
      <c r="E51" s="23" t="str">
        <f>IF(ISBLANK(B51),"",IF(ISERROR(MATCH(B51,'Email Addresses'!$E$144:$E$284,FALSE)),"","WG2"))</f>
        <v/>
      </c>
      <c r="F51" s="46" t="s">
        <v>897</v>
      </c>
      <c r="G51" s="23" t="s">
        <v>898</v>
      </c>
      <c r="H51" s="23" t="str">
        <f t="shared" si="1"/>
        <v>malgorzata.grabarczyk@mail.umcs.pl</v>
      </c>
      <c r="I51" s="23" t="s">
        <v>552</v>
      </c>
      <c r="J51" s="23"/>
      <c r="K51" s="23" t="s">
        <v>900</v>
      </c>
      <c r="L51" s="23" t="s">
        <v>932</v>
      </c>
      <c r="M51" s="23" t="s">
        <v>901</v>
      </c>
      <c r="N51" s="23"/>
      <c r="O51" s="23" t="s">
        <v>965</v>
      </c>
      <c r="P51" s="23"/>
      <c r="Q51" s="23" t="s">
        <v>711</v>
      </c>
      <c r="R51" s="23"/>
      <c r="S51" s="23" t="s">
        <v>581</v>
      </c>
      <c r="T51" s="23" t="s">
        <v>581</v>
      </c>
      <c r="U51" s="23" t="s">
        <v>779</v>
      </c>
      <c r="W51" s="8" t="str">
        <f>IF(OR(Keywords!$C$4="",ISERROR(FIND(LOWER(LEFT(Keywords!$C$4,6)),LOWER(I51)))),"","X")</f>
        <v/>
      </c>
      <c r="X51" s="8" t="str">
        <f>IF(OR(Keywords!$D$4="",ISERROR(FIND(LOWER(LEFT(Keywords!$D$4,6)),LOWER(K51)))),"","X")</f>
        <v/>
      </c>
      <c r="Y51" s="8" t="str">
        <f>IF(OR(Keywords!$E$4="",ISERROR(FIND(LOWER(LEFT(Keywords!$E$4,6)),LOWER(M51)))),"","X")</f>
        <v/>
      </c>
      <c r="Z51" s="8" t="str">
        <f>IF(OR(Keywords!$F$4="",ISERROR(FIND(LOWER(LEFT(Keywords!$F$4,6)),LOWER(O51)))),"","X")</f>
        <v/>
      </c>
      <c r="AA51" s="8" t="str">
        <f>IF(OR(Keywords!$G$4="",ISERROR(FIND(LOWER(LEFT(Keywords!$G$4,6)),LOWER(Q51)))),"","X")</f>
        <v/>
      </c>
      <c r="AB51" s="8" t="str">
        <f>IF(OR(Keywords!$H$4="",ISERROR(FIND(LOWER(LEFT(Keywords!$H$4,6)),LOWER(S51)))),"","X")</f>
        <v/>
      </c>
      <c r="AD51" s="8" t="str">
        <f>IF(ISBLANK(B51),"",IF(ISERROR(MATCH(B51,'Email Addresses'!$E:$E,FALSE)),"X",""))</f>
        <v>X</v>
      </c>
    </row>
    <row r="52" spans="1:30" ht="40" x14ac:dyDescent="0.2">
      <c r="A52" s="24">
        <v>45418.387523148151</v>
      </c>
      <c r="B52" s="23" t="s">
        <v>249</v>
      </c>
      <c r="C52" s="64" t="s">
        <v>1240</v>
      </c>
      <c r="D52" s="23" t="str">
        <f>IF(ISBLANK(B52),"",IF(ISERROR(MATCH(B52,'Email Addresses'!$E$2:$E$140,FALSE)),"","WG1"))</f>
        <v>WG1</v>
      </c>
      <c r="E52" s="23" t="str">
        <f>IF(ISBLANK(B52),"",IF(ISERROR(MATCH(B52,'Email Addresses'!$E$144:$E$284,FALSE)),"","WG2"))</f>
        <v>WG2</v>
      </c>
      <c r="F52" s="46" t="s">
        <v>616</v>
      </c>
      <c r="G52" s="23" t="s">
        <v>615</v>
      </c>
      <c r="H52" s="23" t="str">
        <f t="shared" si="1"/>
        <v>i.grabowska@pan.olsztyn.pl</v>
      </c>
      <c r="I52" s="23" t="s">
        <v>552</v>
      </c>
      <c r="J52" s="23"/>
      <c r="K52" s="23" t="s">
        <v>614</v>
      </c>
      <c r="L52" s="23"/>
      <c r="M52" s="23" t="s">
        <v>613</v>
      </c>
      <c r="N52" s="23"/>
      <c r="O52" s="23" t="s">
        <v>612</v>
      </c>
      <c r="P52" s="23"/>
      <c r="Q52" s="23" t="s">
        <v>611</v>
      </c>
      <c r="R52" s="23"/>
      <c r="S52" s="23" t="s">
        <v>581</v>
      </c>
      <c r="T52" s="23" t="s">
        <v>581</v>
      </c>
      <c r="U52" s="23"/>
      <c r="W52" s="8" t="str">
        <f>IF(OR(Keywords!$C$4="",ISERROR(FIND(LOWER(LEFT(Keywords!$C$4,6)),LOWER(I52)))),"","X")</f>
        <v/>
      </c>
      <c r="X52" s="8" t="str">
        <f>IF(OR(Keywords!$D$4="",ISERROR(FIND(LOWER(LEFT(Keywords!$D$4,6)),LOWER(K52)))),"","X")</f>
        <v/>
      </c>
      <c r="Y52" s="8" t="str">
        <f>IF(OR(Keywords!$E$4="",ISERROR(FIND(LOWER(LEFT(Keywords!$E$4,6)),LOWER(M52)))),"","X")</f>
        <v/>
      </c>
      <c r="Z52" s="8" t="str">
        <f>IF(OR(Keywords!$F$4="",ISERROR(FIND(LOWER(LEFT(Keywords!$F$4,6)),LOWER(O52)))),"","X")</f>
        <v/>
      </c>
      <c r="AA52" s="8" t="str">
        <f>IF(OR(Keywords!$G$4="",ISERROR(FIND(LOWER(LEFT(Keywords!$G$4,6)),LOWER(Q52)))),"","X")</f>
        <v/>
      </c>
      <c r="AB52" s="8" t="str">
        <f>IF(OR(Keywords!$H$4="",ISERROR(FIND(LOWER(LEFT(Keywords!$H$4,6)),LOWER(S52)))),"","X")</f>
        <v/>
      </c>
      <c r="AD52" s="8" t="str">
        <f>IF(ISBLANK(B52),"",IF(ISERROR(MATCH(B52,'Email Addresses'!$E:$E,FALSE)),"X",""))</f>
        <v/>
      </c>
    </row>
    <row r="53" spans="1:30" ht="100" x14ac:dyDescent="0.2">
      <c r="A53" s="24">
        <v>45432.352916666663</v>
      </c>
      <c r="B53" s="23" t="s">
        <v>204</v>
      </c>
      <c r="C53" s="64" t="s">
        <v>1240</v>
      </c>
      <c r="D53" s="23" t="str">
        <f>IF(ISBLANK(B53),"",IF(ISERROR(MATCH(B53,'Email Addresses'!$E$2:$E$140,FALSE)),"","WG1"))</f>
        <v>WG1</v>
      </c>
      <c r="E53" s="23" t="str">
        <f>IF(ISBLANK(B53),"",IF(ISERROR(MATCH(B53,'Email Addresses'!$E$144:$E$284,FALSE)),"","WG2"))</f>
        <v/>
      </c>
      <c r="F53" s="46" t="s">
        <v>925</v>
      </c>
      <c r="G53" s="23" t="s">
        <v>926</v>
      </c>
      <c r="H53" s="23" t="str">
        <f t="shared" si="1"/>
        <v>ggunbas@metu.edu.tr</v>
      </c>
      <c r="I53" s="23" t="s">
        <v>927</v>
      </c>
      <c r="J53" s="23"/>
      <c r="K53" s="23" t="s">
        <v>928</v>
      </c>
      <c r="L53" s="23"/>
      <c r="M53" s="23" t="s">
        <v>547</v>
      </c>
      <c r="N53" s="23"/>
      <c r="O53" s="23" t="s">
        <v>929</v>
      </c>
      <c r="P53" s="23"/>
      <c r="Q53" s="23" t="s">
        <v>650</v>
      </c>
      <c r="R53" s="23"/>
      <c r="S53" s="23" t="s">
        <v>581</v>
      </c>
      <c r="T53" s="23" t="s">
        <v>580</v>
      </c>
      <c r="U53" s="23"/>
      <c r="W53" s="8" t="str">
        <f>IF(OR(Keywords!$C$4="",ISERROR(FIND(LOWER(LEFT(Keywords!$C$4,6)),LOWER(I53)))),"","X")</f>
        <v/>
      </c>
      <c r="X53" s="8" t="str">
        <f>IF(OR(Keywords!$D$4="",ISERROR(FIND(LOWER(LEFT(Keywords!$D$4,6)),LOWER(K53)))),"","X")</f>
        <v/>
      </c>
      <c r="Y53" s="8" t="str">
        <f>IF(OR(Keywords!$E$4="",ISERROR(FIND(LOWER(LEFT(Keywords!$E$4,6)),LOWER(M53)))),"","X")</f>
        <v/>
      </c>
      <c r="Z53" s="8" t="str">
        <f>IF(OR(Keywords!$F$4="",ISERROR(FIND(LOWER(LEFT(Keywords!$F$4,6)),LOWER(O53)))),"","X")</f>
        <v/>
      </c>
      <c r="AA53" s="8" t="str">
        <f>IF(OR(Keywords!$G$4="",ISERROR(FIND(LOWER(LEFT(Keywords!$G$4,6)),LOWER(Q53)))),"","X")</f>
        <v/>
      </c>
      <c r="AB53" s="8" t="str">
        <f>IF(OR(Keywords!$H$4="",ISERROR(FIND(LOWER(LEFT(Keywords!$H$4,6)),LOWER(S53)))),"","X")</f>
        <v/>
      </c>
      <c r="AD53" s="8" t="str">
        <f>IF(ISBLANK(B53),"",IF(ISERROR(MATCH(B53,'Email Addresses'!$E:$E,FALSE)),"X",""))</f>
        <v/>
      </c>
    </row>
    <row r="54" spans="1:30" ht="160" x14ac:dyDescent="0.2">
      <c r="A54" s="24">
        <v>45439.54105324074</v>
      </c>
      <c r="B54" s="23" t="s">
        <v>202</v>
      </c>
      <c r="C54" s="64" t="s">
        <v>1240</v>
      </c>
      <c r="D54" s="23" t="str">
        <f>IF(ISBLANK(B54),"",IF(ISERROR(MATCH(B54,'Email Addresses'!$E$2:$E$140,FALSE)),"","WG1"))</f>
        <v>WG1</v>
      </c>
      <c r="E54" s="23" t="str">
        <f>IF(ISBLANK(B54),"",IF(ISERROR(MATCH(B54,'Email Addresses'!$E$144:$E$284,FALSE)),"","WG2"))</f>
        <v>WG2</v>
      </c>
      <c r="F54" s="46" t="s">
        <v>989</v>
      </c>
      <c r="G54" s="23" t="s">
        <v>1022</v>
      </c>
      <c r="H54" s="23" t="str">
        <f t="shared" si="1"/>
        <v>josef.hamacek@cnrs.fr</v>
      </c>
      <c r="I54" s="23" t="s">
        <v>1060</v>
      </c>
      <c r="J54" s="23" t="s">
        <v>1072</v>
      </c>
      <c r="K54" s="23" t="s">
        <v>614</v>
      </c>
      <c r="L54" s="23" t="s">
        <v>1073</v>
      </c>
      <c r="M54" s="23" t="s">
        <v>667</v>
      </c>
      <c r="N54" s="23"/>
      <c r="O54" s="23" t="s">
        <v>1135</v>
      </c>
      <c r="P54" s="23" t="s">
        <v>1468</v>
      </c>
      <c r="Q54" s="23" t="s">
        <v>1061</v>
      </c>
      <c r="R54" s="23"/>
      <c r="S54" s="23" t="s">
        <v>581</v>
      </c>
      <c r="T54" s="23" t="s">
        <v>581</v>
      </c>
      <c r="U54" s="23" t="s">
        <v>1062</v>
      </c>
      <c r="W54" s="8" t="str">
        <f>IF(OR(Keywords!$C$4="",ISERROR(FIND(LOWER(LEFT(Keywords!$C$4,6)),LOWER(I54)))),"","X")</f>
        <v/>
      </c>
      <c r="X54" s="8" t="str">
        <f>IF(OR(Keywords!$D$4="",ISERROR(FIND(LOWER(LEFT(Keywords!$D$4,6)),LOWER(K54)))),"","X")</f>
        <v/>
      </c>
      <c r="Y54" s="8" t="str">
        <f>IF(OR(Keywords!$E$4="",ISERROR(FIND(LOWER(LEFT(Keywords!$E$4,6)),LOWER(M54)))),"","X")</f>
        <v/>
      </c>
      <c r="Z54" s="8" t="str">
        <f>IF(OR(Keywords!$F$4="",ISERROR(FIND(LOWER(LEFT(Keywords!$F$4,6)),LOWER(O54)))),"","X")</f>
        <v/>
      </c>
      <c r="AA54" s="8" t="str">
        <f>IF(OR(Keywords!$G$4="",ISERROR(FIND(LOWER(LEFT(Keywords!$G$4,6)),LOWER(Q54)))),"","X")</f>
        <v/>
      </c>
      <c r="AB54" s="8" t="str">
        <f>IF(OR(Keywords!$H$4="",ISERROR(FIND(LOWER(LEFT(Keywords!$H$4,6)),LOWER(S54)))),"","X")</f>
        <v/>
      </c>
      <c r="AD54" s="8" t="str">
        <f>IF(ISBLANK(B54),"",IF(ISERROR(MATCH(B54,'Email Addresses'!$E:$E,FALSE)),"X",""))</f>
        <v/>
      </c>
    </row>
    <row r="55" spans="1:30" ht="100" x14ac:dyDescent="0.2">
      <c r="A55" s="24">
        <v>45435.367847222224</v>
      </c>
      <c r="B55" s="23" t="s">
        <v>411</v>
      </c>
      <c r="C55" s="64" t="s">
        <v>1240</v>
      </c>
      <c r="D55" s="23" t="str">
        <f>IF(ISBLANK(B55),"",IF(ISERROR(MATCH(B55,'Email Addresses'!$E$2:$E$140,FALSE)),"","WG1"))</f>
        <v>WG1</v>
      </c>
      <c r="E55" s="23" t="str">
        <f>IF(ISBLANK(B55),"",IF(ISERROR(MATCH(B55,'Email Addresses'!$E$144:$E$284,FALSE)),"","WG2"))</f>
        <v>WG2</v>
      </c>
      <c r="F55" s="46" t="s">
        <v>956</v>
      </c>
      <c r="G55" s="23" t="s">
        <v>957</v>
      </c>
      <c r="H55" s="23" t="str">
        <f t="shared" si="1"/>
        <v>charalambous-hayes.sophia@ucy.ac.cy</v>
      </c>
      <c r="I55" s="23" t="s">
        <v>561</v>
      </c>
      <c r="J55" s="23"/>
      <c r="K55" s="23" t="s">
        <v>439</v>
      </c>
      <c r="L55" s="23"/>
      <c r="M55" s="23" t="s">
        <v>577</v>
      </c>
      <c r="N55" s="23"/>
      <c r="O55" s="23" t="s">
        <v>1142</v>
      </c>
      <c r="P55" s="23"/>
      <c r="Q55" s="23" t="s">
        <v>617</v>
      </c>
      <c r="R55" s="23" t="s">
        <v>1110</v>
      </c>
      <c r="S55" s="23" t="s">
        <v>581</v>
      </c>
      <c r="T55" s="23" t="s">
        <v>581</v>
      </c>
      <c r="U55" s="23" t="s">
        <v>958</v>
      </c>
      <c r="W55" s="8" t="str">
        <f>IF(OR(Keywords!$C$4="",ISERROR(FIND(LOWER(LEFT(Keywords!$C$4,6)),LOWER(I55)))),"","X")</f>
        <v/>
      </c>
      <c r="X55" s="8" t="str">
        <f>IF(OR(Keywords!$D$4="",ISERROR(FIND(LOWER(LEFT(Keywords!$D$4,6)),LOWER(K55)))),"","X")</f>
        <v/>
      </c>
      <c r="Y55" s="8" t="str">
        <f>IF(OR(Keywords!$E$4="",ISERROR(FIND(LOWER(LEFT(Keywords!$E$4,6)),LOWER(M55)))),"","X")</f>
        <v/>
      </c>
      <c r="Z55" s="8" t="str">
        <f>IF(OR(Keywords!$F$4="",ISERROR(FIND(LOWER(LEFT(Keywords!$F$4,6)),LOWER(O55)))),"","X")</f>
        <v/>
      </c>
      <c r="AA55" s="8" t="str">
        <f>IF(OR(Keywords!$G$4="",ISERROR(FIND(LOWER(LEFT(Keywords!$G$4,6)),LOWER(Q55)))),"","X")</f>
        <v/>
      </c>
      <c r="AB55" s="8" t="str">
        <f>IF(OR(Keywords!$H$4="",ISERROR(FIND(LOWER(LEFT(Keywords!$H$4,6)),LOWER(S55)))),"","X")</f>
        <v/>
      </c>
      <c r="AD55" s="8" t="str">
        <f>IF(ISBLANK(B55),"",IF(ISERROR(MATCH(B55,'Email Addresses'!$E:$E,FALSE)),"X",""))</f>
        <v/>
      </c>
    </row>
    <row r="56" spans="1:30" ht="120" x14ac:dyDescent="0.2">
      <c r="A56" s="24">
        <v>45412.399687500001</v>
      </c>
      <c r="B56" s="23" t="s">
        <v>123</v>
      </c>
      <c r="C56" s="64" t="s">
        <v>1240</v>
      </c>
      <c r="D56" s="23" t="str">
        <f>IF(ISBLANK(B56),"",IF(ISERROR(MATCH(B56,'Email Addresses'!$E$2:$E$140,FALSE)),"","WG1"))</f>
        <v>WG1</v>
      </c>
      <c r="E56" s="23" t="str">
        <f>IF(ISBLANK(B56),"",IF(ISERROR(MATCH(B56,'Email Addresses'!$E$144:$E$284,FALSE)),"","WG2"))</f>
        <v>WG2</v>
      </c>
      <c r="F56" s="46" t="s">
        <v>769</v>
      </c>
      <c r="G56" s="23" t="s">
        <v>768</v>
      </c>
      <c r="H56" s="23" t="str">
        <f t="shared" si="1"/>
        <v>kaisa.j.helttunen@jyu.fi</v>
      </c>
      <c r="I56" s="23" t="s">
        <v>767</v>
      </c>
      <c r="J56" s="23"/>
      <c r="K56" s="23" t="s">
        <v>625</v>
      </c>
      <c r="L56" s="23" t="s">
        <v>766</v>
      </c>
      <c r="M56" s="23" t="s">
        <v>546</v>
      </c>
      <c r="N56" s="23"/>
      <c r="O56" s="23" t="s">
        <v>1124</v>
      </c>
      <c r="P56" s="23"/>
      <c r="Q56" s="23" t="s">
        <v>621</v>
      </c>
      <c r="R56" s="23"/>
      <c r="S56" s="23" t="s">
        <v>581</v>
      </c>
      <c r="T56" s="23" t="s">
        <v>580</v>
      </c>
      <c r="U56" s="23" t="s">
        <v>765</v>
      </c>
      <c r="W56" s="8" t="str">
        <f>IF(OR(Keywords!$C$4="",ISERROR(FIND(LOWER(LEFT(Keywords!$C$4,6)),LOWER(I56)))),"","X")</f>
        <v/>
      </c>
      <c r="X56" s="8" t="str">
        <f>IF(OR(Keywords!$D$4="",ISERROR(FIND(LOWER(LEFT(Keywords!$D$4,6)),LOWER(K56)))),"","X")</f>
        <v/>
      </c>
      <c r="Y56" s="8" t="str">
        <f>IF(OR(Keywords!$E$4="",ISERROR(FIND(LOWER(LEFT(Keywords!$E$4,6)),LOWER(M56)))),"","X")</f>
        <v/>
      </c>
      <c r="Z56" s="8" t="str">
        <f>IF(OR(Keywords!$F$4="",ISERROR(FIND(LOWER(LEFT(Keywords!$F$4,6)),LOWER(O56)))),"","X")</f>
        <v/>
      </c>
      <c r="AA56" s="8" t="str">
        <f>IF(OR(Keywords!$G$4="",ISERROR(FIND(LOWER(LEFT(Keywords!$G$4,6)),LOWER(Q56)))),"","X")</f>
        <v/>
      </c>
      <c r="AB56" s="8" t="str">
        <f>IF(OR(Keywords!$H$4="",ISERROR(FIND(LOWER(LEFT(Keywords!$H$4,6)),LOWER(S56)))),"","X")</f>
        <v/>
      </c>
      <c r="AD56" s="8" t="str">
        <f>IF(ISBLANK(B56),"",IF(ISERROR(MATCH(B56,'Email Addresses'!$E:$E,FALSE)),"X",""))</f>
        <v/>
      </c>
    </row>
    <row r="57" spans="1:30" ht="80" x14ac:dyDescent="0.2">
      <c r="A57" s="24">
        <v>45420.34988425926</v>
      </c>
      <c r="B57" s="23" t="s">
        <v>299</v>
      </c>
      <c r="C57" s="64" t="s">
        <v>1240</v>
      </c>
      <c r="D57" s="23" t="str">
        <f>IF(ISBLANK(B57),"",IF(ISERROR(MATCH(B57,'Email Addresses'!$E$2:$E$140,FALSE)),"","WG1"))</f>
        <v/>
      </c>
      <c r="E57" s="23" t="str">
        <f>IF(ISBLANK(B57),"",IF(ISERROR(MATCH(B57,'Email Addresses'!$E$144:$E$284,FALSE)),"","WG2"))</f>
        <v>WG2</v>
      </c>
      <c r="F57" s="46" t="s">
        <v>593</v>
      </c>
      <c r="G57" s="23" t="s">
        <v>592</v>
      </c>
      <c r="H57" s="23" t="str">
        <f t="shared" si="1"/>
        <v>gabriela.hristea@icpe-ca.ro</v>
      </c>
      <c r="I57" s="23" t="s">
        <v>538</v>
      </c>
      <c r="J57" s="23"/>
      <c r="K57" s="23" t="s">
        <v>532</v>
      </c>
      <c r="L57" s="23" t="s">
        <v>1099</v>
      </c>
      <c r="M57" s="23" t="s">
        <v>591</v>
      </c>
      <c r="N57" s="23" t="s">
        <v>1123</v>
      </c>
      <c r="O57" s="23" t="s">
        <v>590</v>
      </c>
      <c r="P57" s="23"/>
      <c r="Q57" s="23" t="s">
        <v>555</v>
      </c>
      <c r="R57" s="23"/>
      <c r="S57" s="23" t="s">
        <v>874</v>
      </c>
      <c r="T57" s="23" t="s">
        <v>580</v>
      </c>
      <c r="U57" s="23"/>
      <c r="W57" s="8" t="str">
        <f>IF(OR(Keywords!$C$4="",ISERROR(FIND(LOWER(LEFT(Keywords!$C$4,6)),LOWER(I57)))),"","X")</f>
        <v/>
      </c>
      <c r="X57" s="8" t="str">
        <f>IF(OR(Keywords!$D$4="",ISERROR(FIND(LOWER(LEFT(Keywords!$D$4,6)),LOWER(K57)))),"","X")</f>
        <v/>
      </c>
      <c r="Y57" s="8" t="str">
        <f>IF(OR(Keywords!$E$4="",ISERROR(FIND(LOWER(LEFT(Keywords!$E$4,6)),LOWER(M57)))),"","X")</f>
        <v/>
      </c>
      <c r="Z57" s="8" t="str">
        <f>IF(OR(Keywords!$F$4="",ISERROR(FIND(LOWER(LEFT(Keywords!$F$4,6)),LOWER(O57)))),"","X")</f>
        <v/>
      </c>
      <c r="AA57" s="8" t="str">
        <f>IF(OR(Keywords!$G$4="",ISERROR(FIND(LOWER(LEFT(Keywords!$G$4,6)),LOWER(Q57)))),"","X")</f>
        <v/>
      </c>
      <c r="AB57" s="8" t="str">
        <f>IF(OR(Keywords!$H$4="",ISERROR(FIND(LOWER(LEFT(Keywords!$H$4,6)),LOWER(S57)))),"","X")</f>
        <v>X</v>
      </c>
      <c r="AD57" s="8" t="str">
        <f>IF(ISBLANK(B57),"",IF(ISERROR(MATCH(B57,'Email Addresses'!$E:$E,FALSE)),"X",""))</f>
        <v/>
      </c>
    </row>
    <row r="58" spans="1:30" ht="60" x14ac:dyDescent="0.2">
      <c r="A58" s="24">
        <v>45439.458923611113</v>
      </c>
      <c r="B58" s="23" t="s">
        <v>243</v>
      </c>
      <c r="C58" s="64" t="s">
        <v>1240</v>
      </c>
      <c r="D58" s="23" t="str">
        <f>IF(ISBLANK(B58),"",IF(ISERROR(MATCH(B58,'Email Addresses'!$E$2:$E$140,FALSE)),"","WG1"))</f>
        <v/>
      </c>
      <c r="E58" s="23" t="str">
        <f>IF(ISBLANK(B58),"",IF(ISERROR(MATCH(B58,'Email Addresses'!$E$144:$E$284,FALSE)),"","WG2"))</f>
        <v>WG2</v>
      </c>
      <c r="F58" s="46" t="s">
        <v>991</v>
      </c>
      <c r="G58" s="23" t="s">
        <v>1024</v>
      </c>
      <c r="H58" s="23" t="str">
        <f t="shared" si="1"/>
        <v>matjaz.humar@ijs.si</v>
      </c>
      <c r="I58" s="23" t="s">
        <v>561</v>
      </c>
      <c r="J58" s="23" t="s">
        <v>1071</v>
      </c>
      <c r="K58" s="23" t="s">
        <v>439</v>
      </c>
      <c r="L58" s="23"/>
      <c r="M58" s="23" t="s">
        <v>547</v>
      </c>
      <c r="N58" s="23" t="s">
        <v>1057</v>
      </c>
      <c r="O58" s="23" t="s">
        <v>1058</v>
      </c>
      <c r="P58" s="23"/>
      <c r="Q58" s="23" t="s">
        <v>568</v>
      </c>
      <c r="R58" s="23"/>
      <c r="S58" s="23" t="s">
        <v>581</v>
      </c>
      <c r="T58" s="23" t="s">
        <v>580</v>
      </c>
      <c r="U58" s="23"/>
      <c r="W58" s="8" t="str">
        <f>IF(OR(Keywords!$C$4="",ISERROR(FIND(LOWER(LEFT(Keywords!$C$4,6)),LOWER(I58)))),"","X")</f>
        <v/>
      </c>
      <c r="X58" s="8" t="str">
        <f>IF(OR(Keywords!$D$4="",ISERROR(FIND(LOWER(LEFT(Keywords!$D$4,6)),LOWER(K58)))),"","X")</f>
        <v/>
      </c>
      <c r="Y58" s="8" t="str">
        <f>IF(OR(Keywords!$E$4="",ISERROR(FIND(LOWER(LEFT(Keywords!$E$4,6)),LOWER(M58)))),"","X")</f>
        <v/>
      </c>
      <c r="Z58" s="8" t="str">
        <f>IF(OR(Keywords!$F$4="",ISERROR(FIND(LOWER(LEFT(Keywords!$F$4,6)),LOWER(O58)))),"","X")</f>
        <v/>
      </c>
      <c r="AA58" s="8" t="str">
        <f>IF(OR(Keywords!$G$4="",ISERROR(FIND(LOWER(LEFT(Keywords!$G$4,6)),LOWER(Q58)))),"","X")</f>
        <v/>
      </c>
      <c r="AB58" s="8" t="str">
        <f>IF(OR(Keywords!$H$4="",ISERROR(FIND(LOWER(LEFT(Keywords!$H$4,6)),LOWER(S58)))),"","X")</f>
        <v/>
      </c>
      <c r="AD58" s="8" t="str">
        <f>IF(ISBLANK(B58),"",IF(ISERROR(MATCH(B58,'Email Addresses'!$E:$E,FALSE)),"X",""))</f>
        <v/>
      </c>
    </row>
    <row r="59" spans="1:30" ht="100" x14ac:dyDescent="0.2">
      <c r="A59" s="24">
        <v>45413.491782407407</v>
      </c>
      <c r="B59" s="23" t="s">
        <v>657</v>
      </c>
      <c r="C59" s="64" t="s">
        <v>1240</v>
      </c>
      <c r="D59" s="23" t="str">
        <f>IF(ISBLANK(B59),"",IF(ISERROR(MATCH(B59,'Email Addresses'!$E$2:$E$140,FALSE)),"","WG1"))</f>
        <v>WG1</v>
      </c>
      <c r="E59" s="23" t="str">
        <f>IF(ISBLANK(B59),"",IF(ISERROR(MATCH(B59,'Email Addresses'!$E$144:$E$284,FALSE)),"","WG2"))</f>
        <v>WG2</v>
      </c>
      <c r="F59" s="46" t="s">
        <v>659</v>
      </c>
      <c r="G59" s="23" t="s">
        <v>658</v>
      </c>
      <c r="H59" s="23" t="str">
        <f t="shared" si="1"/>
        <v>ivan.jabin@ulb.be</v>
      </c>
      <c r="I59" s="23" t="s">
        <v>626</v>
      </c>
      <c r="J59" s="23"/>
      <c r="K59" s="23" t="s">
        <v>656</v>
      </c>
      <c r="L59" s="23"/>
      <c r="M59" s="23" t="s">
        <v>655</v>
      </c>
      <c r="N59" s="23"/>
      <c r="O59" s="23" t="s">
        <v>654</v>
      </c>
      <c r="P59" s="23"/>
      <c r="Q59" s="23" t="s">
        <v>653</v>
      </c>
      <c r="R59" s="23"/>
      <c r="S59" s="23" t="s">
        <v>581</v>
      </c>
      <c r="T59" s="23" t="s">
        <v>581</v>
      </c>
      <c r="U59" s="23"/>
      <c r="W59" s="8" t="str">
        <f>IF(OR(Keywords!$C$4="",ISERROR(FIND(LOWER(LEFT(Keywords!$C$4,6)),LOWER(I59)))),"","X")</f>
        <v/>
      </c>
      <c r="X59" s="8" t="str">
        <f>IF(OR(Keywords!$D$4="",ISERROR(FIND(LOWER(LEFT(Keywords!$D$4,6)),LOWER(K59)))),"","X")</f>
        <v/>
      </c>
      <c r="Y59" s="8" t="str">
        <f>IF(OR(Keywords!$E$4="",ISERROR(FIND(LOWER(LEFT(Keywords!$E$4,6)),LOWER(M59)))),"","X")</f>
        <v/>
      </c>
      <c r="Z59" s="8" t="str">
        <f>IF(OR(Keywords!$F$4="",ISERROR(FIND(LOWER(LEFT(Keywords!$F$4,6)),LOWER(O59)))),"","X")</f>
        <v/>
      </c>
      <c r="AA59" s="8" t="str">
        <f>IF(OR(Keywords!$G$4="",ISERROR(FIND(LOWER(LEFT(Keywords!$G$4,6)),LOWER(Q59)))),"","X")</f>
        <v/>
      </c>
      <c r="AB59" s="8" t="str">
        <f>IF(OR(Keywords!$H$4="",ISERROR(FIND(LOWER(LEFT(Keywords!$H$4,6)),LOWER(S59)))),"","X")</f>
        <v/>
      </c>
      <c r="AD59" s="8" t="str">
        <f>IF(ISBLANK(B59),"",IF(ISERROR(MATCH(B59,'Email Addresses'!$E:$E,FALSE)),"X",""))</f>
        <v/>
      </c>
    </row>
    <row r="60" spans="1:30" ht="120" x14ac:dyDescent="0.2">
      <c r="A60" s="24">
        <v>45411.817349537036</v>
      </c>
      <c r="B60" s="23" t="s">
        <v>208</v>
      </c>
      <c r="C60" s="64" t="s">
        <v>1240</v>
      </c>
      <c r="D60" s="23" t="str">
        <f>IF(ISBLANK(B60),"",IF(ISERROR(MATCH(B60,'Email Addresses'!$E$2:$E$140,FALSE)),"","WG1"))</f>
        <v>WG1</v>
      </c>
      <c r="E60" s="23" t="str">
        <f>IF(ISBLANK(B60),"",IF(ISERROR(MATCH(B60,'Email Addresses'!$E$144:$E$284,FALSE)),"","WG2"))</f>
        <v/>
      </c>
      <c r="F60" s="46" t="s">
        <v>796</v>
      </c>
      <c r="G60" s="23" t="s">
        <v>795</v>
      </c>
      <c r="H60" s="23" t="str">
        <f t="shared" si="1"/>
        <v>jrjimenez@ugr.es</v>
      </c>
      <c r="I60" s="23" t="s">
        <v>562</v>
      </c>
      <c r="J60" s="23" t="s">
        <v>829</v>
      </c>
      <c r="K60" s="23" t="s">
        <v>532</v>
      </c>
      <c r="L60" s="23" t="s">
        <v>1089</v>
      </c>
      <c r="M60" s="23" t="s">
        <v>613</v>
      </c>
      <c r="N60" s="23"/>
      <c r="O60" s="23" t="s">
        <v>1128</v>
      </c>
      <c r="P60" s="23" t="s">
        <v>829</v>
      </c>
      <c r="Q60" s="23" t="s">
        <v>737</v>
      </c>
      <c r="R60" s="23"/>
      <c r="S60" s="23" t="s">
        <v>581</v>
      </c>
      <c r="T60" s="23" t="s">
        <v>581</v>
      </c>
      <c r="U60" s="23"/>
      <c r="W60" s="8" t="str">
        <f>IF(OR(Keywords!$C$4="",ISERROR(FIND(LOWER(LEFT(Keywords!$C$4,6)),LOWER(I60)))),"","X")</f>
        <v/>
      </c>
      <c r="X60" s="8" t="str">
        <f>IF(OR(Keywords!$D$4="",ISERROR(FIND(LOWER(LEFT(Keywords!$D$4,6)),LOWER(K60)))),"","X")</f>
        <v/>
      </c>
      <c r="Y60" s="8" t="str">
        <f>IF(OR(Keywords!$E$4="",ISERROR(FIND(LOWER(LEFT(Keywords!$E$4,6)),LOWER(M60)))),"","X")</f>
        <v/>
      </c>
      <c r="Z60" s="8" t="str">
        <f>IF(OR(Keywords!$F$4="",ISERROR(FIND(LOWER(LEFT(Keywords!$F$4,6)),LOWER(O60)))),"","X")</f>
        <v/>
      </c>
      <c r="AA60" s="8" t="str">
        <f>IF(OR(Keywords!$G$4="",ISERROR(FIND(LOWER(LEFT(Keywords!$G$4,6)),LOWER(Q60)))),"","X")</f>
        <v/>
      </c>
      <c r="AB60" s="8" t="str">
        <f>IF(OR(Keywords!$H$4="",ISERROR(FIND(LOWER(LEFT(Keywords!$H$4,6)),LOWER(S60)))),"","X")</f>
        <v/>
      </c>
      <c r="AD60" s="8" t="str">
        <f>IF(ISBLANK(B60),"",IF(ISERROR(MATCH(B60,'Email Addresses'!$E:$E,FALSE)),"X",""))</f>
        <v/>
      </c>
    </row>
    <row r="61" spans="1:30" ht="80" x14ac:dyDescent="0.2">
      <c r="A61" s="24">
        <v>45412.049456018518</v>
      </c>
      <c r="B61" s="23" t="s">
        <v>160</v>
      </c>
      <c r="C61" s="64" t="s">
        <v>1240</v>
      </c>
      <c r="D61" s="23" t="str">
        <f>IF(ISBLANK(B61),"",IF(ISERROR(MATCH(B61,'Email Addresses'!$E$2:$E$140,FALSE)),"","WG1"))</f>
        <v>WG1</v>
      </c>
      <c r="E61" s="23" t="str">
        <f>IF(ISBLANK(B61),"",IF(ISERROR(MATCH(B61,'Email Addresses'!$E$144:$E$284,FALSE)),"","WG2"))</f>
        <v/>
      </c>
      <c r="F61" s="46" t="s">
        <v>789</v>
      </c>
      <c r="G61" s="23" t="s">
        <v>788</v>
      </c>
      <c r="H61" s="23" t="str">
        <f t="shared" si="1"/>
        <v>kate.jolliffe@sydney.edu.au</v>
      </c>
      <c r="I61" s="23" t="s">
        <v>787</v>
      </c>
      <c r="J61" s="23"/>
      <c r="K61" s="23" t="s">
        <v>661</v>
      </c>
      <c r="L61" s="23"/>
      <c r="M61" s="23" t="s">
        <v>786</v>
      </c>
      <c r="N61" s="23"/>
      <c r="O61" s="23" t="s">
        <v>780</v>
      </c>
      <c r="P61" s="23"/>
      <c r="Q61" s="23" t="s">
        <v>785</v>
      </c>
      <c r="R61" s="23"/>
      <c r="S61" s="23" t="s">
        <v>581</v>
      </c>
      <c r="T61" s="23" t="s">
        <v>580</v>
      </c>
      <c r="U61" s="23" t="s">
        <v>784</v>
      </c>
      <c r="W61" s="8" t="str">
        <f>IF(OR(Keywords!$C$4="",ISERROR(FIND(LOWER(LEFT(Keywords!$C$4,6)),LOWER(I61)))),"","X")</f>
        <v/>
      </c>
      <c r="X61" s="8" t="str">
        <f>IF(OR(Keywords!$D$4="",ISERROR(FIND(LOWER(LEFT(Keywords!$D$4,6)),LOWER(K61)))),"","X")</f>
        <v/>
      </c>
      <c r="Y61" s="8" t="str">
        <f>IF(OR(Keywords!$E$4="",ISERROR(FIND(LOWER(LEFT(Keywords!$E$4,6)),LOWER(M61)))),"","X")</f>
        <v/>
      </c>
      <c r="Z61" s="8" t="str">
        <f>IF(OR(Keywords!$F$4="",ISERROR(FIND(LOWER(LEFT(Keywords!$F$4,6)),LOWER(O61)))),"","X")</f>
        <v/>
      </c>
      <c r="AA61" s="8" t="str">
        <f>IF(OR(Keywords!$G$4="",ISERROR(FIND(LOWER(LEFT(Keywords!$G$4,6)),LOWER(Q61)))),"","X")</f>
        <v/>
      </c>
      <c r="AB61" s="8" t="str">
        <f>IF(OR(Keywords!$H$4="",ISERROR(FIND(LOWER(LEFT(Keywords!$H$4,6)),LOWER(S61)))),"","X")</f>
        <v/>
      </c>
      <c r="AD61" s="8" t="str">
        <f>IF(ISBLANK(B61),"",IF(ISERROR(MATCH(B61,'Email Addresses'!$E:$E,FALSE)),"X",""))</f>
        <v/>
      </c>
    </row>
    <row r="62" spans="1:30" ht="60" x14ac:dyDescent="0.2">
      <c r="A62" s="24">
        <v>45414.569884259261</v>
      </c>
      <c r="B62" s="23" t="s">
        <v>201</v>
      </c>
      <c r="C62" s="64" t="s">
        <v>1240</v>
      </c>
      <c r="D62" s="23" t="str">
        <f>IF(ISBLANK(B62),"",IF(ISERROR(MATCH(B62,'Email Addresses'!$E$2:$E$140,FALSE)),"","WG1"))</f>
        <v>WG1</v>
      </c>
      <c r="E62" s="23" t="str">
        <f>IF(ISBLANK(B62),"",IF(ISERROR(MATCH(B62,'Email Addresses'!$E$144:$E$284,FALSE)),"","WG2"))</f>
        <v/>
      </c>
      <c r="F62" s="46" t="s">
        <v>639</v>
      </c>
      <c r="G62" s="23" t="s">
        <v>638</v>
      </c>
      <c r="H62" s="23" t="str">
        <f t="shared" si="1"/>
        <v>kare.b.jorgensen@uis.no</v>
      </c>
      <c r="I62" s="23" t="s">
        <v>537</v>
      </c>
      <c r="J62" s="23" t="s">
        <v>637</v>
      </c>
      <c r="K62" s="23" t="s">
        <v>423</v>
      </c>
      <c r="L62" s="23" t="s">
        <v>636</v>
      </c>
      <c r="M62" s="23" t="s">
        <v>577</v>
      </c>
      <c r="N62" s="23"/>
      <c r="O62" s="23" t="s">
        <v>635</v>
      </c>
      <c r="P62" s="23"/>
      <c r="Q62" s="23" t="s">
        <v>439</v>
      </c>
      <c r="R62" s="23"/>
      <c r="S62" s="23" t="s">
        <v>581</v>
      </c>
      <c r="T62" s="23" t="s">
        <v>581</v>
      </c>
      <c r="U62" s="23" t="s">
        <v>1112</v>
      </c>
      <c r="W62" s="8" t="str">
        <f>IF(OR(Keywords!$C$4="",ISERROR(FIND(LOWER(LEFT(Keywords!$C$4,6)),LOWER(I62)))),"","X")</f>
        <v/>
      </c>
      <c r="X62" s="8" t="str">
        <f>IF(OR(Keywords!$D$4="",ISERROR(FIND(LOWER(LEFT(Keywords!$D$4,6)),LOWER(K62)))),"","X")</f>
        <v/>
      </c>
      <c r="Y62" s="8" t="str">
        <f>IF(OR(Keywords!$E$4="",ISERROR(FIND(LOWER(LEFT(Keywords!$E$4,6)),LOWER(M62)))),"","X")</f>
        <v/>
      </c>
      <c r="Z62" s="8" t="str">
        <f>IF(OR(Keywords!$F$4="",ISERROR(FIND(LOWER(LEFT(Keywords!$F$4,6)),LOWER(O62)))),"","X")</f>
        <v/>
      </c>
      <c r="AA62" s="8" t="str">
        <f>IF(OR(Keywords!$G$4="",ISERROR(FIND(LOWER(LEFT(Keywords!$G$4,6)),LOWER(Q62)))),"","X")</f>
        <v/>
      </c>
      <c r="AB62" s="8" t="str">
        <f>IF(OR(Keywords!$H$4="",ISERROR(FIND(LOWER(LEFT(Keywords!$H$4,6)),LOWER(S62)))),"","X")</f>
        <v/>
      </c>
      <c r="AD62" s="8" t="str">
        <f>IF(ISBLANK(B62),"",IF(ISERROR(MATCH(B62,'Email Addresses'!$E:$E,FALSE)),"X",""))</f>
        <v/>
      </c>
    </row>
    <row r="63" spans="1:30" ht="80" x14ac:dyDescent="0.2">
      <c r="A63" s="24">
        <v>45419.456030092595</v>
      </c>
      <c r="B63" s="23" t="s">
        <v>272</v>
      </c>
      <c r="C63" s="64" t="s">
        <v>1240</v>
      </c>
      <c r="D63" s="23" t="str">
        <f>IF(ISBLANK(B63),"",IF(ISERROR(MATCH(B63,'Email Addresses'!$E$2:$E$140,FALSE)),"","WG1"))</f>
        <v/>
      </c>
      <c r="E63" s="23" t="str">
        <f>IF(ISBLANK(B63),"",IF(ISERROR(MATCH(B63,'Email Addresses'!$E$144:$E$284,FALSE)),"","WG2"))</f>
        <v>WG2</v>
      </c>
      <c r="F63" s="46" t="s">
        <v>604</v>
      </c>
      <c r="G63" s="23" t="s">
        <v>603</v>
      </c>
      <c r="H63" s="23" t="str">
        <f t="shared" si="1"/>
        <v>sonja.jovanovic@vin.bg.ac.rs</v>
      </c>
      <c r="I63" s="23" t="s">
        <v>602</v>
      </c>
      <c r="J63" s="23" t="s">
        <v>601</v>
      </c>
      <c r="K63" s="23" t="s">
        <v>600</v>
      </c>
      <c r="L63" s="23" t="s">
        <v>599</v>
      </c>
      <c r="M63" s="23" t="s">
        <v>598</v>
      </c>
      <c r="N63" s="23"/>
      <c r="O63" s="23" t="s">
        <v>597</v>
      </c>
      <c r="P63" s="23" t="s">
        <v>596</v>
      </c>
      <c r="Q63" s="23" t="s">
        <v>595</v>
      </c>
      <c r="R63" s="23"/>
      <c r="S63" s="23" t="s">
        <v>581</v>
      </c>
      <c r="T63" s="23" t="s">
        <v>581</v>
      </c>
      <c r="U63" s="23" t="s">
        <v>594</v>
      </c>
      <c r="V63" s="6"/>
      <c r="W63" s="8" t="str">
        <f>IF(OR(Keywords!$C$4="",ISERROR(FIND(LOWER(LEFT(Keywords!$C$4,6)),LOWER(I63)))),"","X")</f>
        <v/>
      </c>
      <c r="X63" s="8" t="str">
        <f>IF(OR(Keywords!$D$4="",ISERROR(FIND(LOWER(LEFT(Keywords!$D$4,6)),LOWER(K63)))),"","X")</f>
        <v/>
      </c>
      <c r="Y63" s="8" t="str">
        <f>IF(OR(Keywords!$E$4="",ISERROR(FIND(LOWER(LEFT(Keywords!$E$4,6)),LOWER(M63)))),"","X")</f>
        <v/>
      </c>
      <c r="Z63" s="8" t="str">
        <f>IF(OR(Keywords!$F$4="",ISERROR(FIND(LOWER(LEFT(Keywords!$F$4,6)),LOWER(O63)))),"","X")</f>
        <v/>
      </c>
      <c r="AA63" s="8" t="str">
        <f>IF(OR(Keywords!$G$4="",ISERROR(FIND(LOWER(LEFT(Keywords!$G$4,6)),LOWER(Q63)))),"","X")</f>
        <v/>
      </c>
      <c r="AB63" s="8" t="str">
        <f>IF(OR(Keywords!$H$4="",ISERROR(FIND(LOWER(LEFT(Keywords!$H$4,6)),LOWER(S63)))),"","X")</f>
        <v/>
      </c>
      <c r="AC63" s="48"/>
      <c r="AD63" s="8" t="str">
        <f>IF(ISBLANK(B63),"",IF(ISERROR(MATCH(B63,'Email Addresses'!$E:$E,FALSE)),"X",""))</f>
        <v/>
      </c>
    </row>
    <row r="64" spans="1:30" ht="140" x14ac:dyDescent="0.2">
      <c r="A64" s="24">
        <v>45456.386874999997</v>
      </c>
      <c r="B64" s="23" t="s">
        <v>1173</v>
      </c>
      <c r="C64" s="64" t="s">
        <v>1240</v>
      </c>
      <c r="D64" s="23" t="str">
        <f>IF(ISBLANK(B64),"",IF(ISERROR(MATCH(B64,'Email Addresses'!$E$2:$E$140,FALSE)),"","WG1"))</f>
        <v>WG1</v>
      </c>
      <c r="E64" s="23" t="str">
        <f>IF(ISBLANK(B64),"",IF(ISERROR(MATCH(B64,'Email Addresses'!$E$144:$E$284,FALSE)),"","WG2"))</f>
        <v>WG2</v>
      </c>
      <c r="F64" s="46" t="s">
        <v>1172</v>
      </c>
      <c r="G64" s="23" t="s">
        <v>1171</v>
      </c>
      <c r="H64" s="23" t="str">
        <f t="shared" si="1"/>
        <v>agnieszka.kaczor@uj.edu.pl</v>
      </c>
      <c r="I64" s="23" t="s">
        <v>814</v>
      </c>
      <c r="J64" s="23" t="s">
        <v>226</v>
      </c>
      <c r="K64" s="23" t="s">
        <v>606</v>
      </c>
      <c r="L64" s="23" t="s">
        <v>1268</v>
      </c>
      <c r="M64" s="23" t="s">
        <v>1257</v>
      </c>
      <c r="N64" s="23"/>
      <c r="O64" s="23" t="s">
        <v>1258</v>
      </c>
      <c r="P64" s="23" t="s">
        <v>1273</v>
      </c>
      <c r="Q64" s="23" t="s">
        <v>1259</v>
      </c>
      <c r="R64" s="23"/>
      <c r="S64" s="23" t="s">
        <v>581</v>
      </c>
      <c r="T64" s="23" t="s">
        <v>581</v>
      </c>
      <c r="U64" s="23" t="s">
        <v>643</v>
      </c>
      <c r="W64" s="8" t="str">
        <f>IF(OR(Keywords!$C$4="",ISERROR(FIND(LOWER(LEFT(Keywords!$C$4,6)),LOWER(I64)))),"","X")</f>
        <v/>
      </c>
      <c r="X64" s="8" t="str">
        <f>IF(OR(Keywords!$D$4="",ISERROR(FIND(LOWER(LEFT(Keywords!$D$4,6)),LOWER(K64)))),"","X")</f>
        <v/>
      </c>
      <c r="Y64" s="8" t="str">
        <f>IF(OR(Keywords!$E$4="",ISERROR(FIND(LOWER(LEFT(Keywords!$E$4,6)),LOWER(M64)))),"","X")</f>
        <v/>
      </c>
      <c r="Z64" s="8" t="str">
        <f>IF(OR(Keywords!$F$4="",ISERROR(FIND(LOWER(LEFT(Keywords!$F$4,6)),LOWER(O64)))),"","X")</f>
        <v/>
      </c>
      <c r="AA64" s="8" t="str">
        <f>IF(OR(Keywords!$G$4="",ISERROR(FIND(LOWER(LEFT(Keywords!$G$4,6)),LOWER(Q64)))),"","X")</f>
        <v/>
      </c>
      <c r="AB64" s="8" t="str">
        <f>IF(OR(Keywords!$H$4="",ISERROR(FIND(LOWER(LEFT(Keywords!$H$4,6)),LOWER(S64)))),"","X")</f>
        <v/>
      </c>
      <c r="AD64" s="8" t="str">
        <f>IF(ISBLANK(B64),"",IF(ISERROR(MATCH(B64,'Email Addresses'!$E:$E,FALSE)),"X",""))</f>
        <v/>
      </c>
    </row>
    <row r="65" spans="1:30" ht="100" x14ac:dyDescent="0.2">
      <c r="A65" s="24">
        <v>45910.524768518517</v>
      </c>
      <c r="B65" s="23" t="s">
        <v>412</v>
      </c>
      <c r="C65" s="25" t="s">
        <v>1240</v>
      </c>
      <c r="D65" s="23" t="str">
        <f>IF(ISBLANK(B65),"",IF(ISERROR(MATCH(B65,'Email Addresses'!$E$2:$E$140,FALSE)),"","WG1"))</f>
        <v>WG1</v>
      </c>
      <c r="E65" s="23" t="str">
        <f>IF(ISBLANK(B65),"",IF(ISERROR(MATCH(B65,'Email Addresses'!$E$144:$E$284,FALSE)),"","WG2"))</f>
        <v>WG2</v>
      </c>
      <c r="F65" s="46" t="s">
        <v>1223</v>
      </c>
      <c r="G65" s="23" t="s">
        <v>845</v>
      </c>
      <c r="H65" s="23" t="str">
        <f t="shared" si="1"/>
        <v>mkaraman@ktun.edu.tr</v>
      </c>
      <c r="I65" s="23" t="s">
        <v>1648</v>
      </c>
      <c r="J65" s="23" t="s">
        <v>1649</v>
      </c>
      <c r="K65" s="23" t="s">
        <v>586</v>
      </c>
      <c r="L65" s="23"/>
      <c r="M65" s="23" t="s">
        <v>542</v>
      </c>
      <c r="N65" s="23" t="s">
        <v>1650</v>
      </c>
      <c r="O65" s="23" t="s">
        <v>1651</v>
      </c>
      <c r="P65" s="23" t="s">
        <v>1652</v>
      </c>
      <c r="Q65" s="23" t="s">
        <v>1653</v>
      </c>
      <c r="R65" s="23"/>
      <c r="S65" s="23" t="s">
        <v>581</v>
      </c>
      <c r="T65" s="23" t="s">
        <v>581</v>
      </c>
      <c r="U65" s="23"/>
      <c r="W65" s="8" t="str">
        <f>IF(OR(Keywords!$C$4="",ISERROR(FIND(LOWER(LEFT(Keywords!$C$4,6)),LOWER(I65)))),"","X")</f>
        <v/>
      </c>
      <c r="X65" s="8" t="str">
        <f>IF(OR(Keywords!$D$4="",ISERROR(FIND(LOWER(LEFT(Keywords!$D$4,6)),LOWER(K65)))),"","X")</f>
        <v/>
      </c>
      <c r="Y65" s="8" t="str">
        <f>IF(OR(Keywords!$E$4="",ISERROR(FIND(LOWER(LEFT(Keywords!$E$4,6)),LOWER(M65)))),"","X")</f>
        <v/>
      </c>
      <c r="Z65" s="8" t="str">
        <f>IF(OR(Keywords!$F$4="",ISERROR(FIND(LOWER(LEFT(Keywords!$F$4,6)),LOWER(O65)))),"","X")</f>
        <v/>
      </c>
      <c r="AA65" s="8" t="str">
        <f>IF(OR(Keywords!$G$4="",ISERROR(FIND(LOWER(LEFT(Keywords!$G$4,6)),LOWER(Q65)))),"","X")</f>
        <v/>
      </c>
      <c r="AB65" s="8" t="str">
        <f>IF(OR(Keywords!$H$4="",ISERROR(FIND(LOWER(LEFT(Keywords!$H$4,6)),LOWER(S65)))),"","X")</f>
        <v/>
      </c>
      <c r="AD65" s="8" t="str">
        <f>IF(ISBLANK(B65),"",IF(ISERROR(MATCH(B65,'Email Addresses'!$E:$E,FALSE)),"X",""))</f>
        <v/>
      </c>
    </row>
    <row r="66" spans="1:30" ht="120" x14ac:dyDescent="0.2">
      <c r="A66" s="24">
        <v>45781.432546296295</v>
      </c>
      <c r="B66" s="23" t="s">
        <v>1486</v>
      </c>
      <c r="C66" s="25" t="s">
        <v>1240</v>
      </c>
      <c r="D66" s="23" t="str">
        <f>IF(ISBLANK(B66),"",IF(ISERROR(MATCH(B66,'Email Addresses'!$E$2:$E$140,FALSE)),"","WG1"))</f>
        <v>WG1</v>
      </c>
      <c r="E66" s="23" t="str">
        <f>IF(ISBLANK(B66),"",IF(ISERROR(MATCH(B66,'Email Addresses'!$E$144:$E$284,FALSE)),"","WG2"))</f>
        <v>WG2</v>
      </c>
      <c r="F66" s="46" t="s">
        <v>1485</v>
      </c>
      <c r="G66" s="23" t="s">
        <v>1484</v>
      </c>
      <c r="H66" s="23" t="str">
        <f t="shared" si="1"/>
        <v>johannes.karges@ruhr-uni-bochum.de</v>
      </c>
      <c r="I66" s="23" t="s">
        <v>1554</v>
      </c>
      <c r="J66" s="23" t="s">
        <v>1555</v>
      </c>
      <c r="K66" s="23" t="s">
        <v>532</v>
      </c>
      <c r="L66" s="23"/>
      <c r="M66" s="23" t="s">
        <v>686</v>
      </c>
      <c r="N66" s="23"/>
      <c r="O66" s="23" t="s">
        <v>1556</v>
      </c>
      <c r="P66" s="23"/>
      <c r="Q66" s="23" t="s">
        <v>684</v>
      </c>
      <c r="R66" s="23"/>
      <c r="S66" s="23" t="s">
        <v>581</v>
      </c>
      <c r="T66" s="23" t="s">
        <v>580</v>
      </c>
      <c r="U66" s="23" t="s">
        <v>904</v>
      </c>
      <c r="V66" s="6"/>
      <c r="W66" s="8" t="str">
        <f>IF(OR(Keywords!$C$4="",ISERROR(FIND(LOWER(LEFT(Keywords!$C$4,6)),LOWER(I66)))),"","X")</f>
        <v/>
      </c>
      <c r="X66" s="8" t="str">
        <f>IF(OR(Keywords!$D$4="",ISERROR(FIND(LOWER(LEFT(Keywords!$D$4,6)),LOWER(K66)))),"","X")</f>
        <v/>
      </c>
      <c r="Y66" s="8" t="str">
        <f>IF(OR(Keywords!$E$4="",ISERROR(FIND(LOWER(LEFT(Keywords!$E$4,6)),LOWER(M66)))),"","X")</f>
        <v/>
      </c>
      <c r="Z66" s="8" t="str">
        <f>IF(OR(Keywords!$F$4="",ISERROR(FIND(LOWER(LEFT(Keywords!$F$4,6)),LOWER(O66)))),"","X")</f>
        <v/>
      </c>
      <c r="AA66" s="8" t="str">
        <f>IF(OR(Keywords!$G$4="",ISERROR(FIND(LOWER(LEFT(Keywords!$G$4,6)),LOWER(Q66)))),"","X")</f>
        <v/>
      </c>
      <c r="AB66" s="8" t="str">
        <f>IF(OR(Keywords!$H$4="",ISERROR(FIND(LOWER(LEFT(Keywords!$H$4,6)),LOWER(S66)))),"","X")</f>
        <v/>
      </c>
      <c r="AC66" s="48"/>
      <c r="AD66" s="8" t="str">
        <f>IF(ISBLANK(B66),"",IF(ISERROR(MATCH(B66,'Email Addresses'!$E:$E,FALSE)),"X",""))</f>
        <v/>
      </c>
    </row>
    <row r="67" spans="1:30" ht="200" x14ac:dyDescent="0.2">
      <c r="A67" s="24">
        <v>45453.345775462964</v>
      </c>
      <c r="B67" s="23" t="s">
        <v>200</v>
      </c>
      <c r="C67" s="64" t="s">
        <v>1240</v>
      </c>
      <c r="D67" s="23" t="str">
        <f>IF(ISBLANK(B67),"",IF(ISERROR(MATCH(B67,'Email Addresses'!$E$2:$E$140,FALSE)),"","WG1"))</f>
        <v>WG1</v>
      </c>
      <c r="E67" s="23" t="str">
        <f>IF(ISBLANK(B67),"",IF(ISERROR(MATCH(B67,'Email Addresses'!$E$144:$E$284,FALSE)),"","WG2"))</f>
        <v/>
      </c>
      <c r="F67" s="46" t="s">
        <v>992</v>
      </c>
      <c r="G67" s="23" t="s">
        <v>1026</v>
      </c>
      <c r="H67" s="23"/>
      <c r="I67" s="23" t="s">
        <v>1091</v>
      </c>
      <c r="J67" s="23" t="s">
        <v>1098</v>
      </c>
      <c r="K67" s="23" t="s">
        <v>625</v>
      </c>
      <c r="L67" s="23"/>
      <c r="M67" s="23" t="s">
        <v>1086</v>
      </c>
      <c r="N67" s="23" t="s">
        <v>1106</v>
      </c>
      <c r="O67" s="23" t="s">
        <v>1146</v>
      </c>
      <c r="P67" s="23"/>
      <c r="Q67" s="23" t="s">
        <v>1087</v>
      </c>
      <c r="R67" s="23"/>
      <c r="S67" s="23" t="s">
        <v>581</v>
      </c>
      <c r="T67" s="23" t="s">
        <v>581</v>
      </c>
      <c r="U67" s="23" t="s">
        <v>643</v>
      </c>
      <c r="W67" s="8" t="str">
        <f>IF(OR(Keywords!$C$4="",ISERROR(FIND(LOWER(LEFT(Keywords!$C$4,6)),LOWER(I67)))),"","X")</f>
        <v/>
      </c>
      <c r="X67" s="8" t="str">
        <f>IF(OR(Keywords!$D$4="",ISERROR(FIND(LOWER(LEFT(Keywords!$D$4,6)),LOWER(K67)))),"","X")</f>
        <v/>
      </c>
      <c r="Y67" s="8" t="str">
        <f>IF(OR(Keywords!$E$4="",ISERROR(FIND(LOWER(LEFT(Keywords!$E$4,6)),LOWER(M67)))),"","X")</f>
        <v/>
      </c>
      <c r="Z67" s="8" t="str">
        <f>IF(OR(Keywords!$F$4="",ISERROR(FIND(LOWER(LEFT(Keywords!$F$4,6)),LOWER(O67)))),"","X")</f>
        <v/>
      </c>
      <c r="AA67" s="8" t="str">
        <f>IF(OR(Keywords!$G$4="",ISERROR(FIND(LOWER(LEFT(Keywords!$G$4,6)),LOWER(Q67)))),"","X")</f>
        <v/>
      </c>
      <c r="AB67" s="8" t="str">
        <f>IF(OR(Keywords!$H$4="",ISERROR(FIND(LOWER(LEFT(Keywords!$H$4,6)),LOWER(S67)))),"","X")</f>
        <v/>
      </c>
      <c r="AD67" s="8" t="str">
        <f>IF(ISBLANK(B67),"",IF(ISERROR(MATCH(B67,'Email Addresses'!$E:$E,FALSE)),"X",""))</f>
        <v/>
      </c>
    </row>
    <row r="68" spans="1:30" ht="120" x14ac:dyDescent="0.2">
      <c r="A68" s="24">
        <v>45412.556898148148</v>
      </c>
      <c r="B68" s="23" t="s">
        <v>304</v>
      </c>
      <c r="C68" s="64" t="s">
        <v>1240</v>
      </c>
      <c r="D68" s="23" t="str">
        <f>IF(ISBLANK(B68),"",IF(ISERROR(MATCH(B68,'Email Addresses'!$E$2:$E$140,FALSE)),"","WG1"))</f>
        <v>WG1</v>
      </c>
      <c r="E68" s="23" t="str">
        <f>IF(ISBLANK(B68),"",IF(ISERROR(MATCH(B68,'Email Addresses'!$E$144:$E$284,FALSE)),"","WG2"))</f>
        <v>WG2</v>
      </c>
      <c r="F68" s="46" t="s">
        <v>742</v>
      </c>
      <c r="G68" s="23" t="s">
        <v>741</v>
      </c>
      <c r="H68" s="23" t="str">
        <f t="shared" ref="H68:H99" si="2">B68</f>
        <v>Srecko.Kirin@irb.hr</v>
      </c>
      <c r="I68" s="23" t="s">
        <v>740</v>
      </c>
      <c r="J68" s="23" t="s">
        <v>739</v>
      </c>
      <c r="K68" s="23" t="s">
        <v>439</v>
      </c>
      <c r="L68" s="23"/>
      <c r="M68" s="23" t="s">
        <v>738</v>
      </c>
      <c r="N68" s="23"/>
      <c r="O68" s="23" t="s">
        <v>1132</v>
      </c>
      <c r="P68" s="23"/>
      <c r="Q68" s="23" t="s">
        <v>737</v>
      </c>
      <c r="R68" s="23"/>
      <c r="S68" s="23" t="s">
        <v>581</v>
      </c>
      <c r="T68" s="23" t="s">
        <v>580</v>
      </c>
      <c r="U68" s="23"/>
      <c r="W68" s="8" t="str">
        <f>IF(OR(Keywords!$C$4="",ISERROR(FIND(LOWER(LEFT(Keywords!$C$4,6)),LOWER(I68)))),"","X")</f>
        <v/>
      </c>
      <c r="X68" s="8" t="str">
        <f>IF(OR(Keywords!$D$4="",ISERROR(FIND(LOWER(LEFT(Keywords!$D$4,6)),LOWER(K68)))),"","X")</f>
        <v/>
      </c>
      <c r="Y68" s="8" t="str">
        <f>IF(OR(Keywords!$E$4="",ISERROR(FIND(LOWER(LEFT(Keywords!$E$4,6)),LOWER(M68)))),"","X")</f>
        <v/>
      </c>
      <c r="Z68" s="8" t="str">
        <f>IF(OR(Keywords!$F$4="",ISERROR(FIND(LOWER(LEFT(Keywords!$F$4,6)),LOWER(O68)))),"","X")</f>
        <v/>
      </c>
      <c r="AA68" s="8" t="str">
        <f>IF(OR(Keywords!$G$4="",ISERROR(FIND(LOWER(LEFT(Keywords!$G$4,6)),LOWER(Q68)))),"","X")</f>
        <v/>
      </c>
      <c r="AB68" s="8" t="str">
        <f>IF(OR(Keywords!$H$4="",ISERROR(FIND(LOWER(LEFT(Keywords!$H$4,6)),LOWER(S68)))),"","X")</f>
        <v/>
      </c>
      <c r="AD68" s="8" t="str">
        <f>IF(ISBLANK(B68),"",IF(ISERROR(MATCH(B68,'Email Addresses'!$E:$E,FALSE)),"X",""))</f>
        <v/>
      </c>
    </row>
    <row r="69" spans="1:30" ht="180" x14ac:dyDescent="0.2">
      <c r="A69" s="24">
        <v>45430.597280092596</v>
      </c>
      <c r="B69" s="23" t="s">
        <v>4</v>
      </c>
      <c r="C69" s="64" t="s">
        <v>1240</v>
      </c>
      <c r="D69" s="23" t="str">
        <f>IF(ISBLANK(B69),"",IF(ISERROR(MATCH(B69,'Email Addresses'!$E$2:$E$140,FALSE)),"","WG1"))</f>
        <v>WG1</v>
      </c>
      <c r="E69" s="23" t="str">
        <f>IF(ISBLANK(B69),"",IF(ISERROR(MATCH(B69,'Email Addresses'!$E$144:$E$284,FALSE)),"","WG2"))</f>
        <v>WG2</v>
      </c>
      <c r="F69" s="46" t="s">
        <v>885</v>
      </c>
      <c r="G69" s="23" t="s">
        <v>886</v>
      </c>
      <c r="H69" s="23" t="str">
        <f t="shared" si="2"/>
        <v>muhammetkose@ksu.edu.tr</v>
      </c>
      <c r="I69" s="23" t="s">
        <v>887</v>
      </c>
      <c r="J69" s="23"/>
      <c r="K69" s="23" t="s">
        <v>888</v>
      </c>
      <c r="L69" s="23"/>
      <c r="M69" s="23" t="s">
        <v>686</v>
      </c>
      <c r="N69" s="23"/>
      <c r="O69" s="23" t="s">
        <v>654</v>
      </c>
      <c r="P69" s="23"/>
      <c r="Q69" s="23" t="s">
        <v>761</v>
      </c>
      <c r="R69" s="23"/>
      <c r="S69" s="23" t="s">
        <v>580</v>
      </c>
      <c r="T69" s="23" t="s">
        <v>580</v>
      </c>
      <c r="U69" s="23"/>
      <c r="W69" s="8" t="str">
        <f>IF(OR(Keywords!$C$4="",ISERROR(FIND(LOWER(LEFT(Keywords!$C$4,6)),LOWER(I69)))),"","X")</f>
        <v/>
      </c>
      <c r="X69" s="8" t="str">
        <f>IF(OR(Keywords!$D$4="",ISERROR(FIND(LOWER(LEFT(Keywords!$D$4,6)),LOWER(K69)))),"","X")</f>
        <v/>
      </c>
      <c r="Y69" s="8" t="str">
        <f>IF(OR(Keywords!$E$4="",ISERROR(FIND(LOWER(LEFT(Keywords!$E$4,6)),LOWER(M69)))),"","X")</f>
        <v/>
      </c>
      <c r="Z69" s="8" t="str">
        <f>IF(OR(Keywords!$F$4="",ISERROR(FIND(LOWER(LEFT(Keywords!$F$4,6)),LOWER(O69)))),"","X")</f>
        <v/>
      </c>
      <c r="AA69" s="8" t="str">
        <f>IF(OR(Keywords!$G$4="",ISERROR(FIND(LOWER(LEFT(Keywords!$G$4,6)),LOWER(Q69)))),"","X")</f>
        <v/>
      </c>
      <c r="AB69" s="8" t="str">
        <f>IF(OR(Keywords!$H$4="",ISERROR(FIND(LOWER(LEFT(Keywords!$H$4,6)),LOWER(S69)))),"","X")</f>
        <v/>
      </c>
      <c r="AD69" s="8" t="str">
        <f>IF(ISBLANK(B69),"",IF(ISERROR(MATCH(B69,'Email Addresses'!$E:$E,FALSE)),"X",""))</f>
        <v/>
      </c>
    </row>
    <row r="70" spans="1:30" ht="100" x14ac:dyDescent="0.2">
      <c r="A70" s="24">
        <v>45411.790763888886</v>
      </c>
      <c r="B70" s="23" t="s">
        <v>13</v>
      </c>
      <c r="C70" s="64" t="s">
        <v>1240</v>
      </c>
      <c r="D70" s="23" t="str">
        <f>IF(ISBLANK(B70),"",IF(ISERROR(MATCH(B70,'Email Addresses'!$E$2:$E$140,FALSE)),"","WG1"))</f>
        <v>WG1</v>
      </c>
      <c r="E70" s="23" t="str">
        <f>IF(ISBLANK(B70),"",IF(ISERROR(MATCH(B70,'Email Addresses'!$E$144:$E$284,FALSE)),"","WG2"))</f>
        <v/>
      </c>
      <c r="F70" s="46" t="s">
        <v>800</v>
      </c>
      <c r="G70" s="23" t="s">
        <v>799</v>
      </c>
      <c r="H70" s="23" t="str">
        <f t="shared" si="2"/>
        <v>stefan.kubik@rptu.de</v>
      </c>
      <c r="I70" s="23" t="s">
        <v>798</v>
      </c>
      <c r="J70" s="23"/>
      <c r="K70" s="23" t="s">
        <v>656</v>
      </c>
      <c r="L70" s="23"/>
      <c r="M70" s="23" t="s">
        <v>546</v>
      </c>
      <c r="N70" s="23"/>
      <c r="O70" s="23" t="s">
        <v>797</v>
      </c>
      <c r="P70" s="23"/>
      <c r="Q70" s="23" t="s">
        <v>711</v>
      </c>
      <c r="R70" s="23"/>
      <c r="S70" s="23" t="s">
        <v>581</v>
      </c>
      <c r="T70" s="23" t="s">
        <v>580</v>
      </c>
      <c r="U70" s="23"/>
      <c r="V70" s="6"/>
      <c r="W70" s="8" t="str">
        <f>IF(OR(Keywords!$C$4="",ISERROR(FIND(LOWER(LEFT(Keywords!$C$4,6)),LOWER(I70)))),"","X")</f>
        <v/>
      </c>
      <c r="X70" s="8" t="str">
        <f>IF(OR(Keywords!$D$4="",ISERROR(FIND(LOWER(LEFT(Keywords!$D$4,6)),LOWER(K70)))),"","X")</f>
        <v/>
      </c>
      <c r="Y70" s="8" t="str">
        <f>IF(OR(Keywords!$E$4="",ISERROR(FIND(LOWER(LEFT(Keywords!$E$4,6)),LOWER(M70)))),"","X")</f>
        <v/>
      </c>
      <c r="Z70" s="8" t="str">
        <f>IF(OR(Keywords!$F$4="",ISERROR(FIND(LOWER(LEFT(Keywords!$F$4,6)),LOWER(O70)))),"","X")</f>
        <v/>
      </c>
      <c r="AA70" s="8" t="str">
        <f>IF(OR(Keywords!$G$4="",ISERROR(FIND(LOWER(LEFT(Keywords!$G$4,6)),LOWER(Q70)))),"","X")</f>
        <v/>
      </c>
      <c r="AB70" s="8" t="str">
        <f>IF(OR(Keywords!$H$4="",ISERROR(FIND(LOWER(LEFT(Keywords!$H$4,6)),LOWER(S70)))),"","X")</f>
        <v/>
      </c>
      <c r="AC70" s="48"/>
      <c r="AD70" s="8" t="str">
        <f>IF(ISBLANK(B70),"",IF(ISERROR(MATCH(B70,'Email Addresses'!$E:$E,FALSE)),"X",""))</f>
        <v/>
      </c>
    </row>
    <row r="71" spans="1:30" ht="140" x14ac:dyDescent="0.2">
      <c r="A71" s="24">
        <v>45686.542245370372</v>
      </c>
      <c r="B71" s="23" t="s">
        <v>1301</v>
      </c>
      <c r="C71" s="25" t="s">
        <v>1240</v>
      </c>
      <c r="D71" s="23" t="str">
        <f>IF(ISBLANK(B71),"",IF(ISERROR(MATCH(B71,'Email Addresses'!$E$2:$E$140,FALSE)),"","WG1"))</f>
        <v>WG1</v>
      </c>
      <c r="E71" s="23" t="str">
        <f>IF(ISBLANK(B71),"",IF(ISERROR(MATCH(B71,'Email Addresses'!$E$144:$E$284,FALSE)),"","WG2"))</f>
        <v>WG2</v>
      </c>
      <c r="F71" s="46" t="s">
        <v>1300</v>
      </c>
      <c r="G71" s="23" t="s">
        <v>1299</v>
      </c>
      <c r="H71" s="23" t="str">
        <f t="shared" si="2"/>
        <v>akouroutos@gmail.com</v>
      </c>
      <c r="I71" s="23" t="s">
        <v>794</v>
      </c>
      <c r="J71" s="23" t="s">
        <v>1425</v>
      </c>
      <c r="K71" s="23" t="s">
        <v>928</v>
      </c>
      <c r="L71" s="23"/>
      <c r="M71" s="23" t="s">
        <v>577</v>
      </c>
      <c r="N71" s="23"/>
      <c r="O71" s="23" t="s">
        <v>1423</v>
      </c>
      <c r="P71" s="23"/>
      <c r="Q71" s="23" t="s">
        <v>665</v>
      </c>
      <c r="R71" s="23" t="s">
        <v>1424</v>
      </c>
      <c r="S71" s="23" t="s">
        <v>581</v>
      </c>
      <c r="T71" s="23" t="s">
        <v>581</v>
      </c>
      <c r="U71" s="23"/>
      <c r="V71" s="6"/>
      <c r="W71" s="8" t="str">
        <f>IF(OR(Keywords!$C$4="",ISERROR(FIND(LOWER(LEFT(Keywords!$C$4,6)),LOWER(I71)))),"","X")</f>
        <v/>
      </c>
      <c r="X71" s="8" t="str">
        <f>IF(OR(Keywords!$D$4="",ISERROR(FIND(LOWER(LEFT(Keywords!$D$4,6)),LOWER(K71)))),"","X")</f>
        <v/>
      </c>
      <c r="Y71" s="8" t="str">
        <f>IF(OR(Keywords!$E$4="",ISERROR(FIND(LOWER(LEFT(Keywords!$E$4,6)),LOWER(M71)))),"","X")</f>
        <v/>
      </c>
      <c r="Z71" s="8" t="str">
        <f>IF(OR(Keywords!$F$4="",ISERROR(FIND(LOWER(LEFT(Keywords!$F$4,6)),LOWER(O71)))),"","X")</f>
        <v/>
      </c>
      <c r="AA71" s="8" t="str">
        <f>IF(OR(Keywords!$G$4="",ISERROR(FIND(LOWER(LEFT(Keywords!$G$4,6)),LOWER(Q71)))),"","X")</f>
        <v/>
      </c>
      <c r="AB71" s="8" t="str">
        <f>IF(OR(Keywords!$H$4="",ISERROR(FIND(LOWER(LEFT(Keywords!$H$4,6)),LOWER(S71)))),"","X")</f>
        <v/>
      </c>
      <c r="AC71" s="48"/>
      <c r="AD71" s="8" t="str">
        <f>IF(ISBLANK(B71),"",IF(ISERROR(MATCH(B71,'Email Addresses'!$E:$E,FALSE)),"X",""))</f>
        <v/>
      </c>
    </row>
    <row r="72" spans="1:30" ht="160" x14ac:dyDescent="0.2">
      <c r="A72" s="24">
        <v>45795.626828703702</v>
      </c>
      <c r="B72" s="23" t="s">
        <v>1304</v>
      </c>
      <c r="C72" s="25" t="s">
        <v>1240</v>
      </c>
      <c r="D72" s="23" t="str">
        <f>IF(ISBLANK(B72),"",IF(ISERROR(MATCH(B72,'Email Addresses'!$E$2:$E$140,FALSE)),"","WG1"))</f>
        <v>WG1</v>
      </c>
      <c r="E72" s="23" t="str">
        <f>IF(ISBLANK(B72),"",IF(ISERROR(MATCH(B72,'Email Addresses'!$E$144:$E$284,FALSE)),"","WG2"))</f>
        <v/>
      </c>
      <c r="F72" s="46" t="s">
        <v>1303</v>
      </c>
      <c r="G72" s="23" t="s">
        <v>1539</v>
      </c>
      <c r="H72" s="23" t="str">
        <f t="shared" si="2"/>
        <v>jerome.lacour@unige.ch</v>
      </c>
      <c r="I72" s="23" t="s">
        <v>1398</v>
      </c>
      <c r="J72" s="23" t="s">
        <v>1587</v>
      </c>
      <c r="K72" s="23" t="s">
        <v>534</v>
      </c>
      <c r="L72" s="23" t="s">
        <v>1588</v>
      </c>
      <c r="M72" s="23" t="s">
        <v>1560</v>
      </c>
      <c r="N72" s="23"/>
      <c r="O72" s="23" t="s">
        <v>1589</v>
      </c>
      <c r="P72" s="23" t="s">
        <v>1597</v>
      </c>
      <c r="Q72" s="23" t="s">
        <v>605</v>
      </c>
      <c r="R72" s="23"/>
      <c r="S72" s="23" t="s">
        <v>581</v>
      </c>
      <c r="T72" s="23" t="s">
        <v>1250</v>
      </c>
      <c r="U72" s="23" t="s">
        <v>1590</v>
      </c>
      <c r="V72" s="6"/>
      <c r="W72" s="8" t="str">
        <f>IF(OR(Keywords!$C$4="",ISERROR(FIND(LOWER(LEFT(Keywords!$C$4,6)),LOWER(I72)))),"","X")</f>
        <v/>
      </c>
      <c r="X72" s="8" t="str">
        <f>IF(OR(Keywords!$D$4="",ISERROR(FIND(LOWER(LEFT(Keywords!$D$4,6)),LOWER(K72)))),"","X")</f>
        <v/>
      </c>
      <c r="Y72" s="8" t="str">
        <f>IF(OR(Keywords!$E$4="",ISERROR(FIND(LOWER(LEFT(Keywords!$E$4,6)),LOWER(M72)))),"","X")</f>
        <v/>
      </c>
      <c r="Z72" s="8" t="str">
        <f>IF(OR(Keywords!$F$4="",ISERROR(FIND(LOWER(LEFT(Keywords!$F$4,6)),LOWER(O72)))),"","X")</f>
        <v/>
      </c>
      <c r="AA72" s="8" t="str">
        <f>IF(OR(Keywords!$G$4="",ISERROR(FIND(LOWER(LEFT(Keywords!$G$4,6)),LOWER(Q72)))),"","X")</f>
        <v/>
      </c>
      <c r="AB72" s="8" t="str">
        <f>IF(OR(Keywords!$H$4="",ISERROR(FIND(LOWER(LEFT(Keywords!$H$4,6)),LOWER(S72)))),"","X")</f>
        <v/>
      </c>
      <c r="AC72" s="48"/>
      <c r="AD72" s="8" t="str">
        <f>IF(ISBLANK(B72),"",IF(ISERROR(MATCH(B72,'Email Addresses'!$E:$E,FALSE)),"X",""))</f>
        <v/>
      </c>
    </row>
    <row r="73" spans="1:30" ht="80" x14ac:dyDescent="0.2">
      <c r="A73" s="24">
        <v>45455.421180555553</v>
      </c>
      <c r="B73" s="23" t="s">
        <v>1226</v>
      </c>
      <c r="C73" s="64" t="s">
        <v>1240</v>
      </c>
      <c r="D73" s="23" t="str">
        <f>IF(ISBLANK(B73),"",IF(ISERROR(MATCH(B73,'Email Addresses'!$E$2:$E$140,FALSE)),"","WG1"))</f>
        <v/>
      </c>
      <c r="E73" s="23" t="str">
        <f>IF(ISBLANK(B73),"",IF(ISERROR(MATCH(B73,'Email Addresses'!$E$144:$E$284,FALSE)),"","WG2"))</f>
        <v>WG2</v>
      </c>
      <c r="F73" s="46" t="s">
        <v>1225</v>
      </c>
      <c r="G73" s="23" t="s">
        <v>1224</v>
      </c>
      <c r="H73" s="23" t="str">
        <f t="shared" si="2"/>
        <v>glando@unime.it</v>
      </c>
      <c r="I73" s="23" t="s">
        <v>1254</v>
      </c>
      <c r="J73" s="23" t="s">
        <v>1265</v>
      </c>
      <c r="K73" s="23" t="s">
        <v>532</v>
      </c>
      <c r="L73" s="23" t="s">
        <v>1269</v>
      </c>
      <c r="M73" s="23" t="s">
        <v>439</v>
      </c>
      <c r="N73" s="23"/>
      <c r="O73" s="23" t="s">
        <v>1255</v>
      </c>
      <c r="P73" s="23" t="s">
        <v>1274</v>
      </c>
      <c r="Q73" s="23" t="s">
        <v>1256</v>
      </c>
      <c r="R73" s="23"/>
      <c r="S73" s="23" t="s">
        <v>874</v>
      </c>
      <c r="T73" s="23" t="s">
        <v>580</v>
      </c>
      <c r="U73" s="23" t="s">
        <v>643</v>
      </c>
      <c r="V73" s="6"/>
      <c r="W73" s="8" t="str">
        <f>IF(OR(Keywords!$C$4="",ISERROR(FIND(LOWER(LEFT(Keywords!$C$4,6)),LOWER(I73)))),"","X")</f>
        <v/>
      </c>
      <c r="X73" s="8" t="str">
        <f>IF(OR(Keywords!$D$4="",ISERROR(FIND(LOWER(LEFT(Keywords!$D$4,6)),LOWER(K73)))),"","X")</f>
        <v/>
      </c>
      <c r="Y73" s="8" t="str">
        <f>IF(OR(Keywords!$E$4="",ISERROR(FIND(LOWER(LEFT(Keywords!$E$4,6)),LOWER(M73)))),"","X")</f>
        <v/>
      </c>
      <c r="Z73" s="8" t="str">
        <f>IF(OR(Keywords!$F$4="",ISERROR(FIND(LOWER(LEFT(Keywords!$F$4,6)),LOWER(O73)))),"","X")</f>
        <v/>
      </c>
      <c r="AA73" s="8" t="str">
        <f>IF(OR(Keywords!$G$4="",ISERROR(FIND(LOWER(LEFT(Keywords!$G$4,6)),LOWER(Q73)))),"","X")</f>
        <v/>
      </c>
      <c r="AB73" s="8" t="str">
        <f>IF(OR(Keywords!$H$4="",ISERROR(FIND(LOWER(LEFT(Keywords!$H$4,6)),LOWER(S73)))),"","X")</f>
        <v>X</v>
      </c>
      <c r="AC73" s="48"/>
      <c r="AD73" s="8" t="str">
        <f>IF(ISBLANK(B73),"",IF(ISERROR(MATCH(B73,'Email Addresses'!$E:$E,FALSE)),"X",""))</f>
        <v/>
      </c>
    </row>
    <row r="74" spans="1:30" ht="100" x14ac:dyDescent="0.2">
      <c r="A74" s="24">
        <v>45696.546770833331</v>
      </c>
      <c r="B74" s="23" t="s">
        <v>1307</v>
      </c>
      <c r="C74" s="25" t="s">
        <v>1240</v>
      </c>
      <c r="D74" s="23" t="str">
        <f>IF(ISBLANK(B74),"",IF(ISERROR(MATCH(B74,'Email Addresses'!$E$2:$E$140,FALSE)),"","WG1"))</f>
        <v>WG1</v>
      </c>
      <c r="E74" s="23" t="str">
        <f>IF(ISBLANK(B74),"",IF(ISERROR(MATCH(B74,'Email Addresses'!$E$144:$E$284,FALSE)),"","WG2"))</f>
        <v/>
      </c>
      <c r="F74" s="46" t="s">
        <v>1306</v>
      </c>
      <c r="G74" s="23" t="s">
        <v>1305</v>
      </c>
      <c r="H74" s="23" t="str">
        <f t="shared" si="2"/>
        <v>roy.lavendomme@ulb.be</v>
      </c>
      <c r="I74" s="23" t="s">
        <v>1449</v>
      </c>
      <c r="J74" s="23" t="s">
        <v>1450</v>
      </c>
      <c r="K74" s="23" t="s">
        <v>1451</v>
      </c>
      <c r="L74" s="23" t="s">
        <v>1452</v>
      </c>
      <c r="M74" s="23" t="s">
        <v>1453</v>
      </c>
      <c r="N74" s="23"/>
      <c r="O74" s="23" t="s">
        <v>1454</v>
      </c>
      <c r="P74" s="23"/>
      <c r="Q74" s="23" t="s">
        <v>1455</v>
      </c>
      <c r="R74" s="23"/>
      <c r="S74" s="23" t="s">
        <v>580</v>
      </c>
      <c r="T74" s="23" t="s">
        <v>580</v>
      </c>
      <c r="U74" s="23"/>
      <c r="W74" s="8" t="str">
        <f>IF(OR(Keywords!$C$4="",ISERROR(FIND(LOWER(LEFT(Keywords!$C$4,6)),LOWER(I74)))),"","X")</f>
        <v/>
      </c>
      <c r="X74" s="8" t="str">
        <f>IF(OR(Keywords!$D$4="",ISERROR(FIND(LOWER(LEFT(Keywords!$D$4,6)),LOWER(K74)))),"","X")</f>
        <v/>
      </c>
      <c r="Y74" s="8" t="str">
        <f>IF(OR(Keywords!$E$4="",ISERROR(FIND(LOWER(LEFT(Keywords!$E$4,6)),LOWER(M74)))),"","X")</f>
        <v/>
      </c>
      <c r="Z74" s="8" t="str">
        <f>IF(OR(Keywords!$F$4="",ISERROR(FIND(LOWER(LEFT(Keywords!$F$4,6)),LOWER(O74)))),"","X")</f>
        <v/>
      </c>
      <c r="AA74" s="8" t="str">
        <f>IF(OR(Keywords!$G$4="",ISERROR(FIND(LOWER(LEFT(Keywords!$G$4,6)),LOWER(Q74)))),"","X")</f>
        <v/>
      </c>
      <c r="AB74" s="8" t="str">
        <f>IF(OR(Keywords!$H$4="",ISERROR(FIND(LOWER(LEFT(Keywords!$H$4,6)),LOWER(S74)))),"","X")</f>
        <v/>
      </c>
      <c r="AD74" s="8" t="str">
        <f>IF(ISBLANK(B74),"",IF(ISERROR(MATCH(B74,'Email Addresses'!$E:$E,FALSE)),"X",""))</f>
        <v/>
      </c>
    </row>
    <row r="75" spans="1:30" s="21" customFormat="1" ht="120" x14ac:dyDescent="0.2">
      <c r="A75" s="24">
        <v>45912.788229166668</v>
      </c>
      <c r="B75" s="23" t="s">
        <v>1613</v>
      </c>
      <c r="C75" s="25" t="s">
        <v>1240</v>
      </c>
      <c r="D75" s="23" t="str">
        <f>IF(ISBLANK(B75),"",IF(ISERROR(MATCH(B75,'Email Addresses'!$E$2:$E$140,FALSE)),"","WG1"))</f>
        <v>WG1</v>
      </c>
      <c r="E75" s="23" t="str">
        <f>IF(ISBLANK(B75),"",IF(ISERROR(MATCH(B75,'Email Addresses'!$E$144:$E$284,FALSE)),"","WG2"))</f>
        <v>WG2</v>
      </c>
      <c r="F75" s="46" t="s">
        <v>1612</v>
      </c>
      <c r="G75" s="23" t="s">
        <v>1611</v>
      </c>
      <c r="H75" s="23" t="str">
        <f t="shared" si="2"/>
        <v>dleznoff@sfu.ca</v>
      </c>
      <c r="I75" s="23" t="s">
        <v>1703</v>
      </c>
      <c r="J75" s="23" t="s">
        <v>1704</v>
      </c>
      <c r="K75" s="23" t="s">
        <v>534</v>
      </c>
      <c r="L75" s="23" t="s">
        <v>1705</v>
      </c>
      <c r="M75" s="23" t="s">
        <v>686</v>
      </c>
      <c r="N75" s="23" t="s">
        <v>1706</v>
      </c>
      <c r="O75" s="23" t="s">
        <v>1707</v>
      </c>
      <c r="P75" s="23" t="s">
        <v>1708</v>
      </c>
      <c r="Q75" s="23" t="s">
        <v>640</v>
      </c>
      <c r="R75" s="23"/>
      <c r="S75" s="23" t="s">
        <v>581</v>
      </c>
      <c r="T75" s="23" t="s">
        <v>1250</v>
      </c>
      <c r="U75" s="23" t="s">
        <v>1709</v>
      </c>
      <c r="V75" s="7"/>
      <c r="W75" s="8" t="str">
        <f>IF(OR(Keywords!$C$4="",ISERROR(FIND(LOWER(LEFT(Keywords!$C$4,6)),LOWER(I75)))),"","X")</f>
        <v/>
      </c>
      <c r="X75" s="8" t="str">
        <f>IF(OR(Keywords!$D$4="",ISERROR(FIND(LOWER(LEFT(Keywords!$D$4,6)),LOWER(K75)))),"","X")</f>
        <v/>
      </c>
      <c r="Y75" s="8" t="str">
        <f>IF(OR(Keywords!$E$4="",ISERROR(FIND(LOWER(LEFT(Keywords!$E$4,6)),LOWER(M75)))),"","X")</f>
        <v/>
      </c>
      <c r="Z75" s="8" t="str">
        <f>IF(OR(Keywords!$F$4="",ISERROR(FIND(LOWER(LEFT(Keywords!$F$4,6)),LOWER(O75)))),"","X")</f>
        <v/>
      </c>
      <c r="AA75" s="8" t="str">
        <f>IF(OR(Keywords!$G$4="",ISERROR(FIND(LOWER(LEFT(Keywords!$G$4,6)),LOWER(Q75)))),"","X")</f>
        <v/>
      </c>
      <c r="AB75" s="8" t="str">
        <f>IF(OR(Keywords!$H$4="",ISERROR(FIND(LOWER(LEFT(Keywords!$H$4,6)),LOWER(S75)))),"","X")</f>
        <v/>
      </c>
      <c r="AC75" s="9"/>
      <c r="AD75" s="8" t="str">
        <f>IF(ISBLANK(B75),"",IF(ISERROR(MATCH(B75,'Email Addresses'!$E:$E,FALSE)),"X",""))</f>
        <v/>
      </c>
    </row>
    <row r="76" spans="1:30" ht="100" x14ac:dyDescent="0.2">
      <c r="A76" s="24">
        <v>45454.607407407406</v>
      </c>
      <c r="B76" s="23" t="s">
        <v>197</v>
      </c>
      <c r="C76" s="64" t="s">
        <v>1240</v>
      </c>
      <c r="D76" s="23" t="str">
        <f>IF(ISBLANK(B76),"",IF(ISERROR(MATCH(B76,'Email Addresses'!$E$2:$E$140,FALSE)),"","WG1"))</f>
        <v>WG1</v>
      </c>
      <c r="E76" s="23" t="str">
        <f>IF(ISBLANK(B76),"",IF(ISERROR(MATCH(B76,'Email Addresses'!$E$144:$E$284,FALSE)),"","WG2"))</f>
        <v/>
      </c>
      <c r="F76" s="46" t="s">
        <v>1178</v>
      </c>
      <c r="G76" s="23" t="s">
        <v>1177</v>
      </c>
      <c r="H76" s="23" t="str">
        <f t="shared" si="2"/>
        <v>giulia.licini@unipd.it</v>
      </c>
      <c r="I76" s="23" t="s">
        <v>1242</v>
      </c>
      <c r="J76" s="23" t="s">
        <v>1263</v>
      </c>
      <c r="K76" s="23" t="s">
        <v>533</v>
      </c>
      <c r="L76" s="23"/>
      <c r="M76" s="23" t="s">
        <v>545</v>
      </c>
      <c r="N76" s="23"/>
      <c r="O76" s="23" t="s">
        <v>654</v>
      </c>
      <c r="P76" s="23"/>
      <c r="Q76" s="23" t="s">
        <v>1243</v>
      </c>
      <c r="R76" s="23"/>
      <c r="S76" s="23" t="s">
        <v>581</v>
      </c>
      <c r="T76" s="23" t="s">
        <v>581</v>
      </c>
      <c r="U76" s="23"/>
      <c r="V76" s="6"/>
      <c r="W76" s="8" t="str">
        <f>IF(OR(Keywords!$C$4="",ISERROR(FIND(LOWER(LEFT(Keywords!$C$4,6)),LOWER(I76)))),"","X")</f>
        <v/>
      </c>
      <c r="X76" s="8" t="str">
        <f>IF(OR(Keywords!$D$4="",ISERROR(FIND(LOWER(LEFT(Keywords!$D$4,6)),LOWER(K76)))),"","X")</f>
        <v/>
      </c>
      <c r="Y76" s="8" t="str">
        <f>IF(OR(Keywords!$E$4="",ISERROR(FIND(LOWER(LEFT(Keywords!$E$4,6)),LOWER(M76)))),"","X")</f>
        <v/>
      </c>
      <c r="Z76" s="8" t="str">
        <f>IF(OR(Keywords!$F$4="",ISERROR(FIND(LOWER(LEFT(Keywords!$F$4,6)),LOWER(O76)))),"","X")</f>
        <v/>
      </c>
      <c r="AA76" s="8" t="str">
        <f>IF(OR(Keywords!$G$4="",ISERROR(FIND(LOWER(LEFT(Keywords!$G$4,6)),LOWER(Q76)))),"","X")</f>
        <v/>
      </c>
      <c r="AB76" s="8" t="str">
        <f>IF(OR(Keywords!$H$4="",ISERROR(FIND(LOWER(LEFT(Keywords!$H$4,6)),LOWER(S76)))),"","X")</f>
        <v/>
      </c>
      <c r="AC76" s="48"/>
      <c r="AD76" s="8" t="str">
        <f>IF(ISBLANK(B76),"",IF(ISERROR(MATCH(B76,'Email Addresses'!$E:$E,FALSE)),"X",""))</f>
        <v/>
      </c>
    </row>
    <row r="77" spans="1:30" s="6" customFormat="1" ht="120" x14ac:dyDescent="0.2">
      <c r="A77" s="24">
        <v>45693.965763888889</v>
      </c>
      <c r="B77" s="23" t="s">
        <v>1310</v>
      </c>
      <c r="C77" s="25" t="s">
        <v>1240</v>
      </c>
      <c r="D77" s="23" t="str">
        <f>IF(ISBLANK(B77),"",IF(ISERROR(MATCH(B77,'Email Addresses'!$E$2:$E$140,FALSE)),"","WG1"))</f>
        <v>WG1</v>
      </c>
      <c r="E77" s="23" t="str">
        <f>IF(ISBLANK(B77),"",IF(ISERROR(MATCH(B77,'Email Addresses'!$E$144:$E$284,FALSE)),"","WG2"))</f>
        <v>WG2</v>
      </c>
      <c r="F77" s="46" t="s">
        <v>1309</v>
      </c>
      <c r="G77" s="23" t="s">
        <v>1427</v>
      </c>
      <c r="H77" s="23" t="str">
        <f t="shared" si="2"/>
        <v>lubal@chemi.muni.cz</v>
      </c>
      <c r="I77" s="23" t="s">
        <v>1439</v>
      </c>
      <c r="J77" s="23"/>
      <c r="K77" s="23" t="s">
        <v>614</v>
      </c>
      <c r="L77" s="23" t="s">
        <v>1464</v>
      </c>
      <c r="M77" s="23" t="s">
        <v>1432</v>
      </c>
      <c r="N77" s="23" t="s">
        <v>1433</v>
      </c>
      <c r="O77" s="23" t="s">
        <v>1434</v>
      </c>
      <c r="P77" s="23"/>
      <c r="Q77" s="23" t="s">
        <v>575</v>
      </c>
      <c r="R77" s="23" t="s">
        <v>1437</v>
      </c>
      <c r="S77" s="23" t="s">
        <v>1250</v>
      </c>
      <c r="T77" s="23" t="s">
        <v>1250</v>
      </c>
      <c r="U77" s="23" t="s">
        <v>1438</v>
      </c>
      <c r="W77" s="8" t="str">
        <f>IF(OR(Keywords!$C$4="",ISERROR(FIND(LOWER(LEFT(Keywords!$C$4,6)),LOWER(I77)))),"","X")</f>
        <v/>
      </c>
      <c r="X77" s="8" t="str">
        <f>IF(OR(Keywords!$D$4="",ISERROR(FIND(LOWER(LEFT(Keywords!$D$4,6)),LOWER(K77)))),"","X")</f>
        <v/>
      </c>
      <c r="Y77" s="8" t="str">
        <f>IF(OR(Keywords!$E$4="",ISERROR(FIND(LOWER(LEFT(Keywords!$E$4,6)),LOWER(M77)))),"","X")</f>
        <v/>
      </c>
      <c r="Z77" s="8" t="str">
        <f>IF(OR(Keywords!$F$4="",ISERROR(FIND(LOWER(LEFT(Keywords!$F$4,6)),LOWER(O77)))),"","X")</f>
        <v/>
      </c>
      <c r="AA77" s="8" t="str">
        <f>IF(OR(Keywords!$G$4="",ISERROR(FIND(LOWER(LEFT(Keywords!$G$4,6)),LOWER(Q77)))),"","X")</f>
        <v/>
      </c>
      <c r="AB77" s="8" t="str">
        <f>IF(OR(Keywords!$H$4="",ISERROR(FIND(LOWER(LEFT(Keywords!$H$4,6)),LOWER(S77)))),"","X")</f>
        <v/>
      </c>
      <c r="AC77" s="48"/>
      <c r="AD77" s="8" t="str">
        <f>IF(ISBLANK(B77),"",IF(ISERROR(MATCH(B77,'Email Addresses'!$E:$E,FALSE)),"X",""))</f>
        <v/>
      </c>
    </row>
    <row r="78" spans="1:30" s="6" customFormat="1" ht="100" x14ac:dyDescent="0.2">
      <c r="A78" s="24">
        <v>45782.379328703704</v>
      </c>
      <c r="B78" s="23" t="s">
        <v>401</v>
      </c>
      <c r="C78" s="25" t="s">
        <v>1240</v>
      </c>
      <c r="D78" s="23" t="str">
        <f>IF(ISBLANK(B78),"",IF(ISERROR(MATCH(B78,'Email Addresses'!$E$2:$E$140,FALSE)),"","WG1"))</f>
        <v/>
      </c>
      <c r="E78" s="23" t="str">
        <f>IF(ISBLANK(B78),"",IF(ISERROR(MATCH(B78,'Email Addresses'!$E$144:$E$284,FALSE)),"","WG2"))</f>
        <v>WG2</v>
      </c>
      <c r="F78" s="46" t="s">
        <v>878</v>
      </c>
      <c r="G78" s="23" t="s">
        <v>877</v>
      </c>
      <c r="H78" s="23" t="str">
        <f t="shared" si="2"/>
        <v>manuel.algarra@unavarra.es</v>
      </c>
      <c r="I78" s="23" t="s">
        <v>1573</v>
      </c>
      <c r="J78" s="23"/>
      <c r="K78" s="23" t="s">
        <v>532</v>
      </c>
      <c r="L78" s="23"/>
      <c r="M78" s="23" t="s">
        <v>880</v>
      </c>
      <c r="N78" s="23"/>
      <c r="O78" s="23" t="s">
        <v>1574</v>
      </c>
      <c r="P78" s="23"/>
      <c r="Q78" s="23" t="s">
        <v>770</v>
      </c>
      <c r="R78" s="23"/>
      <c r="S78" s="23" t="s">
        <v>581</v>
      </c>
      <c r="T78" s="23" t="s">
        <v>581</v>
      </c>
      <c r="U78" s="23"/>
      <c r="W78" s="8" t="str">
        <f>IF(OR(Keywords!$C$4="",ISERROR(FIND(LOWER(LEFT(Keywords!$C$4,6)),LOWER(I78)))),"","X")</f>
        <v/>
      </c>
      <c r="X78" s="8" t="str">
        <f>IF(OR(Keywords!$D$4="",ISERROR(FIND(LOWER(LEFT(Keywords!$D$4,6)),LOWER(K78)))),"","X")</f>
        <v/>
      </c>
      <c r="Y78" s="8" t="str">
        <f>IF(OR(Keywords!$E$4="",ISERROR(FIND(LOWER(LEFT(Keywords!$E$4,6)),LOWER(M78)))),"","X")</f>
        <v/>
      </c>
      <c r="Z78" s="8" t="str">
        <f>IF(OR(Keywords!$F$4="",ISERROR(FIND(LOWER(LEFT(Keywords!$F$4,6)),LOWER(O78)))),"","X")</f>
        <v/>
      </c>
      <c r="AA78" s="8" t="str">
        <f>IF(OR(Keywords!$G$4="",ISERROR(FIND(LOWER(LEFT(Keywords!$G$4,6)),LOWER(Q78)))),"","X")</f>
        <v/>
      </c>
      <c r="AB78" s="8" t="str">
        <f>IF(OR(Keywords!$H$4="",ISERROR(FIND(LOWER(LEFT(Keywords!$H$4,6)),LOWER(S78)))),"","X")</f>
        <v/>
      </c>
      <c r="AC78" s="48"/>
      <c r="AD78" s="8" t="str">
        <f>IF(ISBLANK(B78),"",IF(ISERROR(MATCH(B78,'Email Addresses'!$E:$E,FALSE)),"X",""))</f>
        <v/>
      </c>
    </row>
    <row r="79" spans="1:30" s="6" customFormat="1" ht="80" x14ac:dyDescent="0.2">
      <c r="A79" s="24">
        <v>45454.765694444446</v>
      </c>
      <c r="B79" s="23" t="s">
        <v>1229</v>
      </c>
      <c r="C79" s="64" t="s">
        <v>1240</v>
      </c>
      <c r="D79" s="23" t="str">
        <f>IF(ISBLANK(B79),"",IF(ISERROR(MATCH(B79,'Email Addresses'!$E$2:$E$140,FALSE)),"","WG1"))</f>
        <v/>
      </c>
      <c r="E79" s="23" t="str">
        <f>IF(ISBLANK(B79),"",IF(ISERROR(MATCH(B79,'Email Addresses'!$E$144:$E$284,FALSE)),"","WG2"))</f>
        <v>WG2</v>
      </c>
      <c r="F79" s="46" t="s">
        <v>1228</v>
      </c>
      <c r="G79" s="23" t="s">
        <v>1227</v>
      </c>
      <c r="H79" s="23" t="str">
        <f t="shared" si="2"/>
        <v>riccardo.marin@uam.es</v>
      </c>
      <c r="I79" s="23" t="s">
        <v>907</v>
      </c>
      <c r="J79" s="23" t="s">
        <v>1252</v>
      </c>
      <c r="K79" s="23" t="s">
        <v>532</v>
      </c>
      <c r="L79" s="23" t="s">
        <v>140</v>
      </c>
      <c r="M79" s="23" t="s">
        <v>548</v>
      </c>
      <c r="N79" s="23" t="s">
        <v>1253</v>
      </c>
      <c r="O79" s="23" t="s">
        <v>881</v>
      </c>
      <c r="P79" s="23"/>
      <c r="Q79" s="23" t="s">
        <v>568</v>
      </c>
      <c r="R79" s="23" t="s">
        <v>1276</v>
      </c>
      <c r="S79" s="23" t="s">
        <v>581</v>
      </c>
      <c r="T79" s="23" t="s">
        <v>874</v>
      </c>
      <c r="U79" s="23"/>
      <c r="V79" s="7"/>
      <c r="W79" s="8" t="str">
        <f>IF(OR(Keywords!$C$4="",ISERROR(FIND(LOWER(LEFT(Keywords!$C$4,6)),LOWER(I79)))),"","X")</f>
        <v/>
      </c>
      <c r="X79" s="8" t="str">
        <f>IF(OR(Keywords!$D$4="",ISERROR(FIND(LOWER(LEFT(Keywords!$D$4,6)),LOWER(K79)))),"","X")</f>
        <v/>
      </c>
      <c r="Y79" s="8" t="str">
        <f>IF(OR(Keywords!$E$4="",ISERROR(FIND(LOWER(LEFT(Keywords!$E$4,6)),LOWER(M79)))),"","X")</f>
        <v/>
      </c>
      <c r="Z79" s="8" t="str">
        <f>IF(OR(Keywords!$F$4="",ISERROR(FIND(LOWER(LEFT(Keywords!$F$4,6)),LOWER(O79)))),"","X")</f>
        <v/>
      </c>
      <c r="AA79" s="8" t="str">
        <f>IF(OR(Keywords!$G$4="",ISERROR(FIND(LOWER(LEFT(Keywords!$G$4,6)),LOWER(Q79)))),"","X")</f>
        <v/>
      </c>
      <c r="AB79" s="8" t="str">
        <f>IF(OR(Keywords!$H$4="",ISERROR(FIND(LOWER(LEFT(Keywords!$H$4,6)),LOWER(S79)))),"","X")</f>
        <v/>
      </c>
      <c r="AC79" s="9"/>
      <c r="AD79" s="8" t="str">
        <f>IF(ISBLANK(B79),"",IF(ISERROR(MATCH(B79,'Email Addresses'!$E:$E,FALSE)),"X",""))</f>
        <v/>
      </c>
    </row>
    <row r="80" spans="1:30" s="6" customFormat="1" ht="60" x14ac:dyDescent="0.2">
      <c r="A80" s="24">
        <v>45614.498344907406</v>
      </c>
      <c r="B80" s="23" t="s">
        <v>1313</v>
      </c>
      <c r="C80" s="25" t="s">
        <v>1240</v>
      </c>
      <c r="D80" s="23" t="str">
        <f>IF(ISBLANK(B80),"",IF(ISERROR(MATCH(B80,'Email Addresses'!$E$2:$E$140,FALSE)),"","WG1"))</f>
        <v>WG1</v>
      </c>
      <c r="E80" s="23" t="str">
        <f>IF(ISBLANK(B80),"",IF(ISERROR(MATCH(B80,'Email Addresses'!$E$144:$E$284,FALSE)),"","WG2"))</f>
        <v>WG2</v>
      </c>
      <c r="F80" s="46" t="s">
        <v>1392</v>
      </c>
      <c r="G80" s="23" t="s">
        <v>1311</v>
      </c>
      <c r="H80" s="23" t="str">
        <f t="shared" si="2"/>
        <v>jm.marinbeloqui@uma.es</v>
      </c>
      <c r="I80" s="23" t="s">
        <v>913</v>
      </c>
      <c r="J80" s="23" t="s">
        <v>226</v>
      </c>
      <c r="K80" s="23" t="s">
        <v>775</v>
      </c>
      <c r="L80" s="23"/>
      <c r="M80" s="23" t="s">
        <v>686</v>
      </c>
      <c r="N80" s="23"/>
      <c r="O80" s="23" t="s">
        <v>1393</v>
      </c>
      <c r="P80" s="23" t="s">
        <v>1394</v>
      </c>
      <c r="Q80" s="23" t="s">
        <v>793</v>
      </c>
      <c r="R80" s="23"/>
      <c r="S80" s="23" t="s">
        <v>580</v>
      </c>
      <c r="T80" s="23" t="s">
        <v>580</v>
      </c>
      <c r="U80" s="23"/>
      <c r="W80" s="8" t="str">
        <f>IF(OR(Keywords!$C$4="",ISERROR(FIND(LOWER(LEFT(Keywords!$C$4,6)),LOWER(I80)))),"","X")</f>
        <v/>
      </c>
      <c r="X80" s="8" t="str">
        <f>IF(OR(Keywords!$D$4="",ISERROR(FIND(LOWER(LEFT(Keywords!$D$4,6)),LOWER(K80)))),"","X")</f>
        <v/>
      </c>
      <c r="Y80" s="8" t="str">
        <f>IF(OR(Keywords!$E$4="",ISERROR(FIND(LOWER(LEFT(Keywords!$E$4,6)),LOWER(M80)))),"","X")</f>
        <v/>
      </c>
      <c r="Z80" s="8" t="str">
        <f>IF(OR(Keywords!$F$4="",ISERROR(FIND(LOWER(LEFT(Keywords!$F$4,6)),LOWER(O80)))),"","X")</f>
        <v/>
      </c>
      <c r="AA80" s="8" t="str">
        <f>IF(OR(Keywords!$G$4="",ISERROR(FIND(LOWER(LEFT(Keywords!$G$4,6)),LOWER(Q80)))),"","X")</f>
        <v/>
      </c>
      <c r="AB80" s="8" t="str">
        <f>IF(OR(Keywords!$H$4="",ISERROR(FIND(LOWER(LEFT(Keywords!$H$4,6)),LOWER(S80)))),"","X")</f>
        <v/>
      </c>
      <c r="AC80" s="48"/>
      <c r="AD80" s="8" t="str">
        <f>IF(ISBLANK(B80),"",IF(ISERROR(MATCH(B80,'Email Addresses'!$E:$E,FALSE)),"X",""))</f>
        <v/>
      </c>
    </row>
    <row r="81" spans="1:30" s="6" customFormat="1" ht="120" x14ac:dyDescent="0.2">
      <c r="A81" s="24">
        <v>45910.558831018519</v>
      </c>
      <c r="B81" s="23" t="s">
        <v>1642</v>
      </c>
      <c r="C81" s="25" t="s">
        <v>1240</v>
      </c>
      <c r="D81" s="23" t="str">
        <f>IF(ISBLANK(B81),"",IF(ISERROR(MATCH(B81,'Email Addresses'!$E$2:$E$140,FALSE)),"","WG1"))</f>
        <v>WG1</v>
      </c>
      <c r="E81" s="23" t="str">
        <f>IF(ISBLANK(B81),"",IF(ISERROR(MATCH(B81,'Email Addresses'!$E$144:$E$284,FALSE)),"","WG2"))</f>
        <v/>
      </c>
      <c r="F81" s="46" t="s">
        <v>1644</v>
      </c>
      <c r="G81" s="23" t="s">
        <v>1489</v>
      </c>
      <c r="H81" s="23" t="str">
        <f t="shared" si="2"/>
        <v>mmalonso@ubu.es</v>
      </c>
      <c r="I81" s="23" t="s">
        <v>687</v>
      </c>
      <c r="J81" s="23"/>
      <c r="K81" s="23" t="s">
        <v>439</v>
      </c>
      <c r="L81" s="23"/>
      <c r="M81" s="23" t="s">
        <v>686</v>
      </c>
      <c r="N81" s="23"/>
      <c r="O81" s="23" t="s">
        <v>1662</v>
      </c>
      <c r="P81" s="23"/>
      <c r="Q81" s="23" t="s">
        <v>684</v>
      </c>
      <c r="R81" s="23"/>
      <c r="S81" s="23" t="s">
        <v>1250</v>
      </c>
      <c r="T81" s="23" t="s">
        <v>580</v>
      </c>
      <c r="U81" s="23"/>
      <c r="V81" s="7"/>
      <c r="W81" s="8" t="str">
        <f>IF(OR(Keywords!$C$4="",ISERROR(FIND(LOWER(LEFT(Keywords!$C$4,6)),LOWER(I81)))),"","X")</f>
        <v/>
      </c>
      <c r="X81" s="8" t="str">
        <f>IF(OR(Keywords!$D$4="",ISERROR(FIND(LOWER(LEFT(Keywords!$D$4,6)),LOWER(K81)))),"","X")</f>
        <v/>
      </c>
      <c r="Y81" s="8" t="str">
        <f>IF(OR(Keywords!$E$4="",ISERROR(FIND(LOWER(LEFT(Keywords!$E$4,6)),LOWER(M81)))),"","X")</f>
        <v/>
      </c>
      <c r="Z81" s="8" t="str">
        <f>IF(OR(Keywords!$F$4="",ISERROR(FIND(LOWER(LEFT(Keywords!$F$4,6)),LOWER(O81)))),"","X")</f>
        <v/>
      </c>
      <c r="AA81" s="8" t="str">
        <f>IF(OR(Keywords!$G$4="",ISERROR(FIND(LOWER(LEFT(Keywords!$G$4,6)),LOWER(Q81)))),"","X")</f>
        <v/>
      </c>
      <c r="AB81" s="8" t="str">
        <f>IF(OR(Keywords!$H$4="",ISERROR(FIND(LOWER(LEFT(Keywords!$H$4,6)),LOWER(S81)))),"","X")</f>
        <v/>
      </c>
      <c r="AC81" s="9"/>
      <c r="AD81" s="8" t="str">
        <f>IF(ISBLANK(B81),"",IF(ISERROR(MATCH(B81,'Email Addresses'!$E:$E,FALSE)),"X",""))</f>
        <v/>
      </c>
    </row>
    <row r="82" spans="1:30" s="6" customFormat="1" ht="100" x14ac:dyDescent="0.2">
      <c r="A82" s="24">
        <v>45414.625451388885</v>
      </c>
      <c r="B82" s="23" t="s">
        <v>141</v>
      </c>
      <c r="C82" s="64" t="s">
        <v>1240</v>
      </c>
      <c r="D82" s="23" t="str">
        <f>IF(ISBLANK(B82),"",IF(ISERROR(MATCH(B82,'Email Addresses'!$E$2:$E$140,FALSE)),"","WG1"))</f>
        <v>WG1</v>
      </c>
      <c r="E82" s="23" t="str">
        <f>IF(ISBLANK(B82),"",IF(ISERROR(MATCH(B82,'Email Addresses'!$E$144:$E$284,FALSE)),"","WG2"))</f>
        <v>WG2</v>
      </c>
      <c r="F82" s="46" t="s">
        <v>634</v>
      </c>
      <c r="G82" s="23" t="s">
        <v>633</v>
      </c>
      <c r="H82" s="23" t="str">
        <f t="shared" si="2"/>
        <v>pnmartinho@ciencias.ulisboa.pt</v>
      </c>
      <c r="I82" s="23" t="s">
        <v>632</v>
      </c>
      <c r="J82" s="23"/>
      <c r="K82" s="23" t="s">
        <v>534</v>
      </c>
      <c r="L82" s="23" t="s">
        <v>631</v>
      </c>
      <c r="M82" s="23" t="s">
        <v>598</v>
      </c>
      <c r="N82" s="23"/>
      <c r="O82" s="23" t="s">
        <v>439</v>
      </c>
      <c r="P82" s="23" t="s">
        <v>630</v>
      </c>
      <c r="Q82" s="23" t="s">
        <v>629</v>
      </c>
      <c r="R82" s="23"/>
      <c r="S82" s="23" t="s">
        <v>581</v>
      </c>
      <c r="T82" s="23" t="s">
        <v>581</v>
      </c>
      <c r="U82" s="23" t="s">
        <v>1113</v>
      </c>
      <c r="V82" s="7"/>
      <c r="W82" s="8" t="str">
        <f>IF(OR(Keywords!$C$4="",ISERROR(FIND(LOWER(LEFT(Keywords!$C$4,6)),LOWER(I82)))),"","X")</f>
        <v/>
      </c>
      <c r="X82" s="8" t="str">
        <f>IF(OR(Keywords!$D$4="",ISERROR(FIND(LOWER(LEFT(Keywords!$D$4,6)),LOWER(K82)))),"","X")</f>
        <v/>
      </c>
      <c r="Y82" s="8" t="str">
        <f>IF(OR(Keywords!$E$4="",ISERROR(FIND(LOWER(LEFT(Keywords!$E$4,6)),LOWER(M82)))),"","X")</f>
        <v/>
      </c>
      <c r="Z82" s="8" t="str">
        <f>IF(OR(Keywords!$F$4="",ISERROR(FIND(LOWER(LEFT(Keywords!$F$4,6)),LOWER(O82)))),"","X")</f>
        <v/>
      </c>
      <c r="AA82" s="8" t="str">
        <f>IF(OR(Keywords!$G$4="",ISERROR(FIND(LOWER(LEFT(Keywords!$G$4,6)),LOWER(Q82)))),"","X")</f>
        <v/>
      </c>
      <c r="AB82" s="8" t="str">
        <f>IF(OR(Keywords!$H$4="",ISERROR(FIND(LOWER(LEFT(Keywords!$H$4,6)),LOWER(S82)))),"","X")</f>
        <v/>
      </c>
      <c r="AC82" s="9"/>
      <c r="AD82" s="8" t="str">
        <f>IF(ISBLANK(B82),"",IF(ISERROR(MATCH(B82,'Email Addresses'!$E:$E,FALSE)),"X",""))</f>
        <v/>
      </c>
    </row>
    <row r="83" spans="1:30" s="6" customFormat="1" ht="120" x14ac:dyDescent="0.2">
      <c r="A83" s="24">
        <v>45910.557638888888</v>
      </c>
      <c r="B83" s="23" t="s">
        <v>1319</v>
      </c>
      <c r="C83" s="25" t="s">
        <v>1240</v>
      </c>
      <c r="D83" s="23" t="str">
        <f>IF(ISBLANK(B83),"",IF(ISERROR(MATCH(B83,'Email Addresses'!$E$2:$E$140,FALSE)),"","WG1"))</f>
        <v>WG1</v>
      </c>
      <c r="E83" s="23" t="str">
        <f>IF(ISBLANK(B83),"",IF(ISERROR(MATCH(B83,'Email Addresses'!$E$144:$E$284,FALSE)),"","WG2"))</f>
        <v/>
      </c>
      <c r="F83" s="46" t="s">
        <v>1318</v>
      </c>
      <c r="G83" s="23" t="s">
        <v>1317</v>
      </c>
      <c r="H83" s="23" t="str">
        <f t="shared" si="2"/>
        <v>pmateus@itqb.unl.pt</v>
      </c>
      <c r="I83" s="23" t="s">
        <v>724</v>
      </c>
      <c r="J83" s="23"/>
      <c r="K83" s="23" t="s">
        <v>661</v>
      </c>
      <c r="L83" s="23" t="s">
        <v>1660</v>
      </c>
      <c r="M83" s="23" t="s">
        <v>546</v>
      </c>
      <c r="N83" s="23"/>
      <c r="O83" s="23" t="s">
        <v>1661</v>
      </c>
      <c r="P83" s="23"/>
      <c r="Q83" s="23" t="s">
        <v>575</v>
      </c>
      <c r="R83" s="23"/>
      <c r="S83" s="23" t="s">
        <v>581</v>
      </c>
      <c r="T83" s="23" t="s">
        <v>1250</v>
      </c>
      <c r="U83" s="23" t="s">
        <v>643</v>
      </c>
      <c r="V83" s="7"/>
      <c r="W83" s="8" t="str">
        <f>IF(OR(Keywords!$C$4="",ISERROR(FIND(LOWER(LEFT(Keywords!$C$4,6)),LOWER(I83)))),"","X")</f>
        <v/>
      </c>
      <c r="X83" s="8" t="str">
        <f>IF(OR(Keywords!$D$4="",ISERROR(FIND(LOWER(LEFT(Keywords!$D$4,6)),LOWER(K83)))),"","X")</f>
        <v/>
      </c>
      <c r="Y83" s="8" t="str">
        <f>IF(OR(Keywords!$E$4="",ISERROR(FIND(LOWER(LEFT(Keywords!$E$4,6)),LOWER(M83)))),"","X")</f>
        <v/>
      </c>
      <c r="Z83" s="8" t="str">
        <f>IF(OR(Keywords!$F$4="",ISERROR(FIND(LOWER(LEFT(Keywords!$F$4,6)),LOWER(O83)))),"","X")</f>
        <v/>
      </c>
      <c r="AA83" s="8" t="str">
        <f>IF(OR(Keywords!$G$4="",ISERROR(FIND(LOWER(LEFT(Keywords!$G$4,6)),LOWER(Q83)))),"","X")</f>
        <v/>
      </c>
      <c r="AB83" s="8" t="str">
        <f>IF(OR(Keywords!$H$4="",ISERROR(FIND(LOWER(LEFT(Keywords!$H$4,6)),LOWER(S83)))),"","X")</f>
        <v/>
      </c>
      <c r="AC83" s="9"/>
      <c r="AD83" s="8" t="str">
        <f>IF(ISBLANK(B83),"",IF(ISERROR(MATCH(B83,'Email Addresses'!$E:$E,FALSE)),"X",""))</f>
        <v/>
      </c>
    </row>
    <row r="84" spans="1:30" s="6" customFormat="1" ht="120" x14ac:dyDescent="0.2">
      <c r="A84" s="24">
        <v>45454.625937500001</v>
      </c>
      <c r="B84" s="23" t="s">
        <v>194</v>
      </c>
      <c r="C84" s="64" t="s">
        <v>1240</v>
      </c>
      <c r="D84" s="23" t="str">
        <f>IF(ISBLANK(B84),"",IF(ISERROR(MATCH(B84,'Email Addresses'!$E$2:$E$140,FALSE)),"","WG1"))</f>
        <v>WG1</v>
      </c>
      <c r="E84" s="23" t="str">
        <f>IF(ISBLANK(B84),"",IF(ISERROR(MATCH(B84,'Email Addresses'!$E$144:$E$284,FALSE)),"","WG2"))</f>
        <v>WG2</v>
      </c>
      <c r="F84" s="46" t="s">
        <v>997</v>
      </c>
      <c r="G84" s="23" t="s">
        <v>1183</v>
      </c>
      <c r="H84" s="23" t="str">
        <f t="shared" si="2"/>
        <v>nurettin.menges@erbakan.edu.tr</v>
      </c>
      <c r="I84" s="23" t="s">
        <v>1244</v>
      </c>
      <c r="J84" s="23"/>
      <c r="K84" s="23" t="s">
        <v>532</v>
      </c>
      <c r="L84" s="23"/>
      <c r="M84" s="23" t="s">
        <v>655</v>
      </c>
      <c r="N84" s="23"/>
      <c r="O84" s="23" t="s">
        <v>1245</v>
      </c>
      <c r="P84" s="23"/>
      <c r="Q84" s="23" t="s">
        <v>1246</v>
      </c>
      <c r="R84" s="23"/>
      <c r="S84" s="23" t="s">
        <v>581</v>
      </c>
      <c r="T84" s="23" t="s">
        <v>581</v>
      </c>
      <c r="U84" s="23"/>
      <c r="V84" s="7"/>
      <c r="W84" s="8" t="str">
        <f>IF(OR(Keywords!$C$4="",ISERROR(FIND(LOWER(LEFT(Keywords!$C$4,6)),LOWER(I84)))),"","X")</f>
        <v/>
      </c>
      <c r="X84" s="8" t="str">
        <f>IF(OR(Keywords!$D$4="",ISERROR(FIND(LOWER(LEFT(Keywords!$D$4,6)),LOWER(K84)))),"","X")</f>
        <v/>
      </c>
      <c r="Y84" s="8" t="str">
        <f>IF(OR(Keywords!$E$4="",ISERROR(FIND(LOWER(LEFT(Keywords!$E$4,6)),LOWER(M84)))),"","X")</f>
        <v/>
      </c>
      <c r="Z84" s="8" t="str">
        <f>IF(OR(Keywords!$F$4="",ISERROR(FIND(LOWER(LEFT(Keywords!$F$4,6)),LOWER(O84)))),"","X")</f>
        <v/>
      </c>
      <c r="AA84" s="8" t="str">
        <f>IF(OR(Keywords!$G$4="",ISERROR(FIND(LOWER(LEFT(Keywords!$G$4,6)),LOWER(Q84)))),"","X")</f>
        <v/>
      </c>
      <c r="AB84" s="8" t="str">
        <f>IF(OR(Keywords!$H$4="",ISERROR(FIND(LOWER(LEFT(Keywords!$H$4,6)),LOWER(S84)))),"","X")</f>
        <v/>
      </c>
      <c r="AC84" s="9"/>
      <c r="AD84" s="8" t="str">
        <f>IF(ISBLANK(B84),"",IF(ISERROR(MATCH(B84,'Email Addresses'!$E:$E,FALSE)),"X",""))</f>
        <v/>
      </c>
    </row>
    <row r="85" spans="1:30" s="6" customFormat="1" ht="80" x14ac:dyDescent="0.2">
      <c r="A85" s="24">
        <v>45691.646516203706</v>
      </c>
      <c r="B85" s="23" t="s">
        <v>1322</v>
      </c>
      <c r="C85" s="25" t="s">
        <v>1240</v>
      </c>
      <c r="D85" s="23" t="str">
        <f>IF(ISBLANK(B85),"",IF(ISERROR(MATCH(B85,'Email Addresses'!$E$2:$E$140,FALSE)),"","WG1"))</f>
        <v>WG1</v>
      </c>
      <c r="E85" s="23" t="str">
        <f>IF(ISBLANK(B85),"",IF(ISERROR(MATCH(B85,'Email Addresses'!$E$144:$E$284,FALSE)),"","WG2"))</f>
        <v/>
      </c>
      <c r="F85" s="46" t="s">
        <v>1321</v>
      </c>
      <c r="G85" s="23" t="s">
        <v>1320</v>
      </c>
      <c r="H85" s="23" t="str">
        <f t="shared" si="2"/>
        <v>artur.moro@gmail.com</v>
      </c>
      <c r="I85" s="23" t="s">
        <v>802</v>
      </c>
      <c r="J85" s="23"/>
      <c r="K85" s="23" t="s">
        <v>533</v>
      </c>
      <c r="L85" s="23"/>
      <c r="M85" s="23" t="s">
        <v>547</v>
      </c>
      <c r="N85" s="23"/>
      <c r="O85" s="23" t="s">
        <v>780</v>
      </c>
      <c r="P85" s="23"/>
      <c r="Q85" s="23" t="s">
        <v>715</v>
      </c>
      <c r="R85" s="23"/>
      <c r="S85" s="23" t="s">
        <v>581</v>
      </c>
      <c r="T85" s="23" t="s">
        <v>1250</v>
      </c>
      <c r="U85" s="23" t="s">
        <v>643</v>
      </c>
      <c r="W85" s="8" t="str">
        <f>IF(OR(Keywords!$C$4="",ISERROR(FIND(LOWER(LEFT(Keywords!$C$4,6)),LOWER(I85)))),"","X")</f>
        <v/>
      </c>
      <c r="X85" s="8" t="str">
        <f>IF(OR(Keywords!$D$4="",ISERROR(FIND(LOWER(LEFT(Keywords!$D$4,6)),LOWER(K85)))),"","X")</f>
        <v/>
      </c>
      <c r="Y85" s="8" t="str">
        <f>IF(OR(Keywords!$E$4="",ISERROR(FIND(LOWER(LEFT(Keywords!$E$4,6)),LOWER(M85)))),"","X")</f>
        <v/>
      </c>
      <c r="Z85" s="8" t="str">
        <f>IF(OR(Keywords!$F$4="",ISERROR(FIND(LOWER(LEFT(Keywords!$F$4,6)),LOWER(O85)))),"","X")</f>
        <v/>
      </c>
      <c r="AA85" s="8" t="str">
        <f>IF(OR(Keywords!$G$4="",ISERROR(FIND(LOWER(LEFT(Keywords!$G$4,6)),LOWER(Q85)))),"","X")</f>
        <v/>
      </c>
      <c r="AB85" s="8" t="str">
        <f>IF(OR(Keywords!$H$4="",ISERROR(FIND(LOWER(LEFT(Keywords!$H$4,6)),LOWER(S85)))),"","X")</f>
        <v/>
      </c>
      <c r="AC85" s="48"/>
      <c r="AD85" s="8" t="str">
        <f>IF(ISBLANK(B85),"",IF(ISERROR(MATCH(B85,'Email Addresses'!$E:$E,FALSE)),"X",""))</f>
        <v/>
      </c>
    </row>
    <row r="86" spans="1:30" s="6" customFormat="1" ht="120" x14ac:dyDescent="0.2">
      <c r="A86" s="24">
        <v>45430.803148148145</v>
      </c>
      <c r="B86" s="23" t="s">
        <v>1116</v>
      </c>
      <c r="C86" s="64" t="s">
        <v>1240</v>
      </c>
      <c r="D86" s="23" t="str">
        <f>IF(ISBLANK(B86),"",IF(ISERROR(MATCH(B86,'Email Addresses'!$E$2:$E$140,FALSE)),"","WG1"))</f>
        <v/>
      </c>
      <c r="E86" s="23" t="str">
        <f>IF(ISBLANK(B86),"",IF(ISERROR(MATCH(B86,'Email Addresses'!$E$144:$E$284,FALSE)),"","WG2"))</f>
        <v>WG2</v>
      </c>
      <c r="F86" s="46" t="s">
        <v>911</v>
      </c>
      <c r="G86" s="23" t="s">
        <v>912</v>
      </c>
      <c r="H86" s="23" t="str">
        <f t="shared" si="2"/>
        <v>hichem.moulahoum@ege.edu.tr</v>
      </c>
      <c r="I86" s="23" t="s">
        <v>913</v>
      </c>
      <c r="J86" s="23" t="s">
        <v>1095</v>
      </c>
      <c r="K86" s="23" t="s">
        <v>586</v>
      </c>
      <c r="L86" s="23" t="s">
        <v>914</v>
      </c>
      <c r="M86" s="23" t="s">
        <v>774</v>
      </c>
      <c r="N86" s="23"/>
      <c r="O86" s="23" t="s">
        <v>915</v>
      </c>
      <c r="P86" s="23"/>
      <c r="Q86" s="23" t="s">
        <v>770</v>
      </c>
      <c r="R86" s="23"/>
      <c r="S86" s="23" t="s">
        <v>580</v>
      </c>
      <c r="T86" s="23" t="s">
        <v>580</v>
      </c>
      <c r="U86" s="23"/>
      <c r="V86" s="21"/>
      <c r="W86" s="22" t="str">
        <f>IF(OR(Keywords!$C$4="",ISERROR(FIND(LOWER(LEFT(Keywords!$C$4,6)),LOWER(I86)))),"","X")</f>
        <v/>
      </c>
      <c r="X86" s="22" t="str">
        <f>IF(OR(Keywords!$D$4="",ISERROR(FIND(LOWER(LEFT(Keywords!$D$4,6)),LOWER(K86)))),"","X")</f>
        <v/>
      </c>
      <c r="Y86" s="22" t="str">
        <f>IF(OR(Keywords!$E$4="",ISERROR(FIND(LOWER(LEFT(Keywords!$E$4,6)),LOWER(M86)))),"","X")</f>
        <v/>
      </c>
      <c r="Z86" s="22" t="str">
        <f>IF(OR(Keywords!$F$4="",ISERROR(FIND(LOWER(LEFT(Keywords!$F$4,6)),LOWER(O86)))),"","X")</f>
        <v/>
      </c>
      <c r="AA86" s="22" t="str">
        <f>IF(OR(Keywords!$G$4="",ISERROR(FIND(LOWER(LEFT(Keywords!$G$4,6)),LOWER(Q86)))),"","X")</f>
        <v/>
      </c>
      <c r="AB86" s="22" t="str">
        <f>IF(OR(Keywords!$H$4="",ISERROR(FIND(LOWER(LEFT(Keywords!$H$4,6)),LOWER(S86)))),"","X")</f>
        <v/>
      </c>
      <c r="AC86" s="21"/>
      <c r="AD86" s="40" t="str">
        <f>IF(ISBLANK(B86),"",IF(ISERROR(MATCH(B86,'Email Addresses'!$E:$E,FALSE)),"X",""))</f>
        <v/>
      </c>
    </row>
    <row r="87" spans="1:30" s="6" customFormat="1" ht="100" x14ac:dyDescent="0.2">
      <c r="A87" s="24">
        <v>45432.422268518516</v>
      </c>
      <c r="B87" s="23" t="s">
        <v>258</v>
      </c>
      <c r="C87" s="64" t="s">
        <v>1240</v>
      </c>
      <c r="D87" s="23" t="str">
        <f>IF(ISBLANK(B87),"",IF(ISERROR(MATCH(B87,'Email Addresses'!$E$2:$E$140,FALSE)),"","WG1"))</f>
        <v>WG1</v>
      </c>
      <c r="E87" s="23" t="str">
        <f>IF(ISBLANK(B87),"",IF(ISERROR(MATCH(B87,'Email Addresses'!$E$144:$E$284,FALSE)),"","WG2"))</f>
        <v>WG2</v>
      </c>
      <c r="F87" s="46" t="s">
        <v>934</v>
      </c>
      <c r="G87" s="23" t="s">
        <v>935</v>
      </c>
      <c r="H87" s="23" t="str">
        <f t="shared" si="2"/>
        <v>gmousdis@eie.gr</v>
      </c>
      <c r="I87" s="23" t="s">
        <v>757</v>
      </c>
      <c r="J87" s="23"/>
      <c r="K87" s="23" t="s">
        <v>532</v>
      </c>
      <c r="L87" s="23"/>
      <c r="M87" s="23" t="s">
        <v>936</v>
      </c>
      <c r="N87" s="23"/>
      <c r="O87" s="23" t="s">
        <v>937</v>
      </c>
      <c r="P87" s="23"/>
      <c r="Q87" s="23" t="s">
        <v>938</v>
      </c>
      <c r="R87" s="23"/>
      <c r="S87" s="23" t="s">
        <v>874</v>
      </c>
      <c r="T87" s="23" t="s">
        <v>874</v>
      </c>
      <c r="U87" s="23"/>
      <c r="V87" s="7"/>
      <c r="W87" s="8" t="str">
        <f>IF(OR(Keywords!$C$4="",ISERROR(FIND(LOWER(LEFT(Keywords!$C$4,6)),LOWER(I87)))),"","X")</f>
        <v/>
      </c>
      <c r="X87" s="8" t="str">
        <f>IF(OR(Keywords!$D$4="",ISERROR(FIND(LOWER(LEFT(Keywords!$D$4,6)),LOWER(K87)))),"","X")</f>
        <v/>
      </c>
      <c r="Y87" s="8" t="str">
        <f>IF(OR(Keywords!$E$4="",ISERROR(FIND(LOWER(LEFT(Keywords!$E$4,6)),LOWER(M87)))),"","X")</f>
        <v/>
      </c>
      <c r="Z87" s="8" t="str">
        <f>IF(OR(Keywords!$F$4="",ISERROR(FIND(LOWER(LEFT(Keywords!$F$4,6)),LOWER(O87)))),"","X")</f>
        <v/>
      </c>
      <c r="AA87" s="8" t="str">
        <f>IF(OR(Keywords!$G$4="",ISERROR(FIND(LOWER(LEFT(Keywords!$G$4,6)),LOWER(Q87)))),"","X")</f>
        <v/>
      </c>
      <c r="AB87" s="8" t="str">
        <f>IF(OR(Keywords!$H$4="",ISERROR(FIND(LOWER(LEFT(Keywords!$H$4,6)),LOWER(S87)))),"","X")</f>
        <v>X</v>
      </c>
      <c r="AC87" s="9"/>
      <c r="AD87" s="8" t="str">
        <f>IF(ISBLANK(B87),"",IF(ISERROR(MATCH(B87,'Email Addresses'!$E:$E,FALSE)),"X",""))</f>
        <v/>
      </c>
    </row>
    <row r="88" spans="1:30" s="6" customFormat="1" ht="60" x14ac:dyDescent="0.2">
      <c r="A88" s="24">
        <v>45447.620983796296</v>
      </c>
      <c r="B88" s="23" t="s">
        <v>1076</v>
      </c>
      <c r="C88" s="64" t="s">
        <v>1240</v>
      </c>
      <c r="D88" s="23" t="str">
        <f>IF(ISBLANK(B88),"",IF(ISERROR(MATCH(B88,'Email Addresses'!$E$2:$E$140,FALSE)),"","WG1"))</f>
        <v/>
      </c>
      <c r="E88" s="23" t="str">
        <f>IF(ISBLANK(B88),"",IF(ISERROR(MATCH(B88,'Email Addresses'!$E$144:$E$284,FALSE)),"","WG2"))</f>
        <v>WG2</v>
      </c>
      <c r="F88" s="46" t="s">
        <v>999</v>
      </c>
      <c r="G88" s="23" t="s">
        <v>1032</v>
      </c>
      <c r="H88" s="23" t="str">
        <f t="shared" si="2"/>
        <v>peter.nadrah@zag.si</v>
      </c>
      <c r="I88" s="23" t="s">
        <v>970</v>
      </c>
      <c r="J88" s="23" t="s">
        <v>1077</v>
      </c>
      <c r="K88" s="23" t="s">
        <v>532</v>
      </c>
      <c r="L88" s="23"/>
      <c r="M88" s="23" t="s">
        <v>598</v>
      </c>
      <c r="N88" s="23"/>
      <c r="O88" s="23" t="s">
        <v>622</v>
      </c>
      <c r="P88" s="23" t="s">
        <v>1115</v>
      </c>
      <c r="Q88" s="23" t="s">
        <v>650</v>
      </c>
      <c r="R88" s="23"/>
      <c r="S88" s="23" t="s">
        <v>581</v>
      </c>
      <c r="T88" s="23" t="s">
        <v>874</v>
      </c>
      <c r="U88" s="23"/>
      <c r="V88" s="7"/>
      <c r="W88" s="8" t="str">
        <f>IF(OR(Keywords!$C$4="",ISERROR(FIND(LOWER(LEFT(Keywords!$C$4,6)),LOWER(I88)))),"","X")</f>
        <v/>
      </c>
      <c r="X88" s="8" t="str">
        <f>IF(OR(Keywords!$D$4="",ISERROR(FIND(LOWER(LEFT(Keywords!$D$4,6)),LOWER(K88)))),"","X")</f>
        <v/>
      </c>
      <c r="Y88" s="8" t="str">
        <f>IF(OR(Keywords!$E$4="",ISERROR(FIND(LOWER(LEFT(Keywords!$E$4,6)),LOWER(M88)))),"","X")</f>
        <v/>
      </c>
      <c r="Z88" s="8" t="str">
        <f>IF(OR(Keywords!$F$4="",ISERROR(FIND(LOWER(LEFT(Keywords!$F$4,6)),LOWER(O88)))),"","X")</f>
        <v/>
      </c>
      <c r="AA88" s="8" t="str">
        <f>IF(OR(Keywords!$G$4="",ISERROR(FIND(LOWER(LEFT(Keywords!$G$4,6)),LOWER(Q88)))),"","X")</f>
        <v/>
      </c>
      <c r="AB88" s="8" t="str">
        <f>IF(OR(Keywords!$H$4="",ISERROR(FIND(LOWER(LEFT(Keywords!$H$4,6)),LOWER(S88)))),"","X")</f>
        <v/>
      </c>
      <c r="AC88" s="9"/>
      <c r="AD88" s="8" t="str">
        <f>IF(ISBLANK(B88),"",IF(ISERROR(MATCH(B88,'Email Addresses'!$E:$E,FALSE)),"X",""))</f>
        <v/>
      </c>
    </row>
    <row r="89" spans="1:30" s="6" customFormat="1" ht="180" x14ac:dyDescent="0.2">
      <c r="A89" s="24">
        <v>45781.52270833333</v>
      </c>
      <c r="B89" s="23" t="s">
        <v>1537</v>
      </c>
      <c r="C89" s="25" t="s">
        <v>1240</v>
      </c>
      <c r="D89" s="23" t="str">
        <f>IF(ISBLANK(B89),"",IF(ISERROR(MATCH(B89,'Email Addresses'!$E$2:$E$140,FALSE)),"","WG1"))</f>
        <v>WG1</v>
      </c>
      <c r="E89" s="23" t="str">
        <f>IF(ISBLANK(B89),"",IF(ISERROR(MATCH(B89,'Email Addresses'!$E$144:$E$284,FALSE)),"","WG2"))</f>
        <v/>
      </c>
      <c r="F89" s="46" t="s">
        <v>1324</v>
      </c>
      <c r="G89" s="23" t="s">
        <v>1323</v>
      </c>
      <c r="H89" s="23" t="str">
        <f t="shared" si="2"/>
        <v>wnau@constructor.university</v>
      </c>
      <c r="I89" s="23" t="s">
        <v>767</v>
      </c>
      <c r="J89" s="23" t="s">
        <v>1557</v>
      </c>
      <c r="K89" s="23" t="s">
        <v>1558</v>
      </c>
      <c r="L89" s="23" t="s">
        <v>1559</v>
      </c>
      <c r="M89" s="23" t="s">
        <v>1560</v>
      </c>
      <c r="N89" s="23" t="s">
        <v>1561</v>
      </c>
      <c r="O89" s="23" t="s">
        <v>1562</v>
      </c>
      <c r="P89" s="23" t="s">
        <v>1563</v>
      </c>
      <c r="Q89" s="23" t="s">
        <v>1564</v>
      </c>
      <c r="R89" s="23"/>
      <c r="S89" s="23" t="s">
        <v>581</v>
      </c>
      <c r="T89" s="23" t="s">
        <v>581</v>
      </c>
      <c r="U89" s="23"/>
      <c r="W89" s="8" t="str">
        <f>IF(OR(Keywords!$C$4="",ISERROR(FIND(LOWER(LEFT(Keywords!$C$4,6)),LOWER(I89)))),"","X")</f>
        <v/>
      </c>
      <c r="X89" s="8" t="str">
        <f>IF(OR(Keywords!$D$4="",ISERROR(FIND(LOWER(LEFT(Keywords!$D$4,6)),LOWER(K89)))),"","X")</f>
        <v/>
      </c>
      <c r="Y89" s="8" t="str">
        <f>IF(OR(Keywords!$E$4="",ISERROR(FIND(LOWER(LEFT(Keywords!$E$4,6)),LOWER(M89)))),"","X")</f>
        <v/>
      </c>
      <c r="Z89" s="8" t="str">
        <f>IF(OR(Keywords!$F$4="",ISERROR(FIND(LOWER(LEFT(Keywords!$F$4,6)),LOWER(O89)))),"","X")</f>
        <v/>
      </c>
      <c r="AA89" s="8" t="str">
        <f>IF(OR(Keywords!$G$4="",ISERROR(FIND(LOWER(LEFT(Keywords!$G$4,6)),LOWER(Q89)))),"","X")</f>
        <v/>
      </c>
      <c r="AB89" s="8" t="str">
        <f>IF(OR(Keywords!$H$4="",ISERROR(FIND(LOWER(LEFT(Keywords!$H$4,6)),LOWER(S89)))),"","X")</f>
        <v/>
      </c>
      <c r="AC89" s="48"/>
      <c r="AD89" s="8" t="str">
        <f>IF(ISBLANK(B89),"",IF(ISERROR(MATCH(B89,'Email Addresses'!$E:$E,FALSE)),"X",""))</f>
        <v/>
      </c>
    </row>
    <row r="90" spans="1:30" s="6" customFormat="1" ht="120" x14ac:dyDescent="0.2">
      <c r="A90" s="24">
        <v>45412.596851851849</v>
      </c>
      <c r="B90" s="23" t="s">
        <v>193</v>
      </c>
      <c r="C90" s="64" t="s">
        <v>1240</v>
      </c>
      <c r="D90" s="23" t="str">
        <f>IF(ISBLANK(B90),"",IF(ISERROR(MATCH(B90,'Email Addresses'!$E$2:$E$140,FALSE)),"","WG1"))</f>
        <v>WG1</v>
      </c>
      <c r="E90" s="23" t="str">
        <f>IF(ISBLANK(B90),"",IF(ISERROR(MATCH(B90,'Email Addresses'!$E$144:$E$284,FALSE)),"","WG2"))</f>
        <v>WG2</v>
      </c>
      <c r="F90" s="46" t="s">
        <v>736</v>
      </c>
      <c r="G90" s="23" t="s">
        <v>735</v>
      </c>
      <c r="H90" s="23" t="str">
        <f t="shared" si="2"/>
        <v>jochen.niemeyer@uni-due.de</v>
      </c>
      <c r="I90" s="23" t="s">
        <v>724</v>
      </c>
      <c r="J90" s="23" t="s">
        <v>734</v>
      </c>
      <c r="K90" s="23" t="s">
        <v>661</v>
      </c>
      <c r="L90" s="23" t="s">
        <v>1080</v>
      </c>
      <c r="M90" s="23" t="s">
        <v>733</v>
      </c>
      <c r="N90" s="23"/>
      <c r="O90" s="23" t="s">
        <v>1133</v>
      </c>
      <c r="P90" s="23"/>
      <c r="Q90" s="23" t="s">
        <v>732</v>
      </c>
      <c r="R90" s="23" t="s">
        <v>1081</v>
      </c>
      <c r="S90" s="23" t="s">
        <v>581</v>
      </c>
      <c r="T90" s="23" t="s">
        <v>874</v>
      </c>
      <c r="U90" s="23"/>
      <c r="V90" s="7"/>
      <c r="W90" s="8" t="str">
        <f>IF(OR(Keywords!$C$4="",ISERROR(FIND(LOWER(LEFT(Keywords!$C$4,6)),LOWER(I90)))),"","X")</f>
        <v/>
      </c>
      <c r="X90" s="8" t="str">
        <f>IF(OR(Keywords!$D$4="",ISERROR(FIND(LOWER(LEFT(Keywords!$D$4,6)),LOWER(K90)))),"","X")</f>
        <v/>
      </c>
      <c r="Y90" s="8" t="str">
        <f>IF(OR(Keywords!$E$4="",ISERROR(FIND(LOWER(LEFT(Keywords!$E$4,6)),LOWER(M90)))),"","X")</f>
        <v/>
      </c>
      <c r="Z90" s="8" t="str">
        <f>IF(OR(Keywords!$F$4="",ISERROR(FIND(LOWER(LEFT(Keywords!$F$4,6)),LOWER(O90)))),"","X")</f>
        <v/>
      </c>
      <c r="AA90" s="8" t="str">
        <f>IF(OR(Keywords!$G$4="",ISERROR(FIND(LOWER(LEFT(Keywords!$G$4,6)),LOWER(Q90)))),"","X")</f>
        <v/>
      </c>
      <c r="AB90" s="8" t="str">
        <f>IF(OR(Keywords!$H$4="",ISERROR(FIND(LOWER(LEFT(Keywords!$H$4,6)),LOWER(S90)))),"","X")</f>
        <v/>
      </c>
      <c r="AC90" s="9"/>
      <c r="AD90" s="8" t="str">
        <f>IF(ISBLANK(B90),"",IF(ISERROR(MATCH(B90,'Email Addresses'!$E:$E,FALSE)),"X",""))</f>
        <v/>
      </c>
    </row>
    <row r="91" spans="1:30" s="6" customFormat="1" ht="80" x14ac:dyDescent="0.2">
      <c r="A91" s="24">
        <v>45434.509189814817</v>
      </c>
      <c r="B91" s="23" t="s">
        <v>192</v>
      </c>
      <c r="C91" s="64" t="s">
        <v>1240</v>
      </c>
      <c r="D91" s="23" t="str">
        <f>IF(ISBLANK(B91),"",IF(ISERROR(MATCH(B91,'Email Addresses'!$E$2:$E$140,FALSE)),"","WG1"))</f>
        <v>WG1</v>
      </c>
      <c r="E91" s="23" t="str">
        <f>IF(ISBLANK(B91),"",IF(ISERROR(MATCH(B91,'Email Addresses'!$E$144:$E$284,FALSE)),"","WG2"))</f>
        <v>WG2</v>
      </c>
      <c r="F91" s="46" t="s">
        <v>952</v>
      </c>
      <c r="G91" s="23" t="s">
        <v>953</v>
      </c>
      <c r="H91" s="23" t="str">
        <f t="shared" si="2"/>
        <v>m.novo@usc.es</v>
      </c>
      <c r="I91" s="23" t="s">
        <v>814</v>
      </c>
      <c r="J91" s="23" t="s">
        <v>559</v>
      </c>
      <c r="K91" s="23" t="s">
        <v>661</v>
      </c>
      <c r="L91" s="23" t="s">
        <v>954</v>
      </c>
      <c r="M91" s="23" t="s">
        <v>546</v>
      </c>
      <c r="N91" s="23"/>
      <c r="O91" s="23" t="s">
        <v>881</v>
      </c>
      <c r="P91" s="23" t="s">
        <v>1075</v>
      </c>
      <c r="Q91" s="23" t="s">
        <v>955</v>
      </c>
      <c r="R91" s="23"/>
      <c r="S91" s="23" t="s">
        <v>581</v>
      </c>
      <c r="T91" s="23" t="s">
        <v>874</v>
      </c>
      <c r="U91" s="23"/>
      <c r="W91" s="8" t="str">
        <f>IF(OR(Keywords!$C$4="",ISERROR(FIND(LOWER(LEFT(Keywords!$C$4,6)),LOWER(I91)))),"","X")</f>
        <v/>
      </c>
      <c r="X91" s="8" t="str">
        <f>IF(OR(Keywords!$D$4="",ISERROR(FIND(LOWER(LEFT(Keywords!$D$4,6)),LOWER(K91)))),"","X")</f>
        <v/>
      </c>
      <c r="Y91" s="8" t="str">
        <f>IF(OR(Keywords!$E$4="",ISERROR(FIND(LOWER(LEFT(Keywords!$E$4,6)),LOWER(M91)))),"","X")</f>
        <v/>
      </c>
      <c r="Z91" s="8" t="str">
        <f>IF(OR(Keywords!$F$4="",ISERROR(FIND(LOWER(LEFT(Keywords!$F$4,6)),LOWER(O91)))),"","X")</f>
        <v/>
      </c>
      <c r="AA91" s="8" t="str">
        <f>IF(OR(Keywords!$G$4="",ISERROR(FIND(LOWER(LEFT(Keywords!$G$4,6)),LOWER(Q91)))),"","X")</f>
        <v/>
      </c>
      <c r="AB91" s="8" t="str">
        <f>IF(OR(Keywords!$H$4="",ISERROR(FIND(LOWER(LEFT(Keywords!$H$4,6)),LOWER(S91)))),"","X")</f>
        <v/>
      </c>
      <c r="AC91" s="48"/>
      <c r="AD91" s="8" t="str">
        <f>IF(ISBLANK(B91),"",IF(ISERROR(MATCH(B91,'Email Addresses'!$E:$E,FALSE)),"X",""))</f>
        <v/>
      </c>
    </row>
    <row r="92" spans="1:30" s="6" customFormat="1" ht="180" x14ac:dyDescent="0.2">
      <c r="A92" s="24">
        <v>45412.807083333333</v>
      </c>
      <c r="B92" s="23" t="s">
        <v>191</v>
      </c>
      <c r="C92" s="64" t="s">
        <v>1240</v>
      </c>
      <c r="D92" s="23" t="str">
        <f>IF(ISBLANK(B92),"",IF(ISERROR(MATCH(B92,'Email Addresses'!$E$2:$E$140,FALSE)),"","WG1"))</f>
        <v>WG1</v>
      </c>
      <c r="E92" s="23" t="str">
        <f>IF(ISBLANK(B92),"",IF(ISERROR(MATCH(B92,'Email Addresses'!$E$144:$E$284,FALSE)),"","WG2"))</f>
        <v/>
      </c>
      <c r="F92" s="46" t="s">
        <v>731</v>
      </c>
      <c r="G92" s="23" t="s">
        <v>730</v>
      </c>
      <c r="H92" s="23" t="str">
        <f t="shared" si="2"/>
        <v>edvinas.orentas@chf.vu.lt</v>
      </c>
      <c r="I92" s="23" t="s">
        <v>729</v>
      </c>
      <c r="J92" s="23" t="s">
        <v>830</v>
      </c>
      <c r="K92" s="23" t="s">
        <v>728</v>
      </c>
      <c r="L92" s="23"/>
      <c r="M92" s="23" t="s">
        <v>674</v>
      </c>
      <c r="N92" s="23"/>
      <c r="O92" s="23" t="s">
        <v>1134</v>
      </c>
      <c r="P92" s="23" t="s">
        <v>838</v>
      </c>
      <c r="Q92" s="23" t="s">
        <v>727</v>
      </c>
      <c r="R92" s="23"/>
      <c r="S92" s="23" t="s">
        <v>581</v>
      </c>
      <c r="T92" s="23" t="s">
        <v>580</v>
      </c>
      <c r="U92" s="23"/>
      <c r="V92" s="7"/>
      <c r="W92" s="8" t="str">
        <f>IF(OR(Keywords!$C$4="",ISERROR(FIND(LOWER(LEFT(Keywords!$C$4,6)),LOWER(I92)))),"","X")</f>
        <v/>
      </c>
      <c r="X92" s="8" t="str">
        <f>IF(OR(Keywords!$D$4="",ISERROR(FIND(LOWER(LEFT(Keywords!$D$4,6)),LOWER(K92)))),"","X")</f>
        <v/>
      </c>
      <c r="Y92" s="8" t="str">
        <f>IF(OR(Keywords!$E$4="",ISERROR(FIND(LOWER(LEFT(Keywords!$E$4,6)),LOWER(M92)))),"","X")</f>
        <v/>
      </c>
      <c r="Z92" s="8" t="str">
        <f>IF(OR(Keywords!$F$4="",ISERROR(FIND(LOWER(LEFT(Keywords!$F$4,6)),LOWER(O92)))),"","X")</f>
        <v/>
      </c>
      <c r="AA92" s="8" t="str">
        <f>IF(OR(Keywords!$G$4="",ISERROR(FIND(LOWER(LEFT(Keywords!$G$4,6)),LOWER(Q92)))),"","X")</f>
        <v/>
      </c>
      <c r="AB92" s="8" t="str">
        <f>IF(OR(Keywords!$H$4="",ISERROR(FIND(LOWER(LEFT(Keywords!$H$4,6)),LOWER(S92)))),"","X")</f>
        <v/>
      </c>
      <c r="AC92" s="9"/>
      <c r="AD92" s="8" t="str">
        <f>IF(ISBLANK(B92),"",IF(ISERROR(MATCH(B92,'Email Addresses'!$E:$E,FALSE)),"X",""))</f>
        <v/>
      </c>
    </row>
    <row r="93" spans="1:30" s="6" customFormat="1" ht="40" x14ac:dyDescent="0.2">
      <c r="A93" s="24">
        <v>45454.680011574077</v>
      </c>
      <c r="B93" s="23" t="s">
        <v>1232</v>
      </c>
      <c r="C93" s="64" t="s">
        <v>1240</v>
      </c>
      <c r="D93" s="23" t="str">
        <f>IF(ISBLANK(B93),"",IF(ISERROR(MATCH(B93,'Email Addresses'!$E$2:$E$140,FALSE)),"","WG1"))</f>
        <v/>
      </c>
      <c r="E93" s="23" t="str">
        <f>IF(ISBLANK(B93),"",IF(ISERROR(MATCH(B93,'Email Addresses'!$E$144:$E$284,FALSE)),"","WG2"))</f>
        <v/>
      </c>
      <c r="F93" s="46" t="s">
        <v>1241</v>
      </c>
      <c r="G93" s="23" t="s">
        <v>1230</v>
      </c>
      <c r="H93" s="23" t="str">
        <f t="shared" si="2"/>
        <v>Sibel.Ozkan@pharmacy.ankara.edu.tr</v>
      </c>
      <c r="I93" s="23" t="s">
        <v>552</v>
      </c>
      <c r="J93" s="23" t="s">
        <v>1264</v>
      </c>
      <c r="K93" s="23" t="s">
        <v>600</v>
      </c>
      <c r="L93" s="23" t="s">
        <v>1270</v>
      </c>
      <c r="M93" s="23" t="s">
        <v>613</v>
      </c>
      <c r="N93" s="23"/>
      <c r="O93" s="23" t="s">
        <v>530</v>
      </c>
      <c r="P93" s="23"/>
      <c r="Q93" s="23" t="s">
        <v>790</v>
      </c>
      <c r="R93" s="23" t="s">
        <v>1275</v>
      </c>
      <c r="S93" s="23" t="s">
        <v>581</v>
      </c>
      <c r="T93" s="23" t="s">
        <v>581</v>
      </c>
      <c r="U93" s="23" t="s">
        <v>1251</v>
      </c>
      <c r="V93" s="7"/>
      <c r="W93" s="8" t="str">
        <f>IF(OR(Keywords!$C$4="",ISERROR(FIND(LOWER(LEFT(Keywords!$C$4,6)),LOWER(I93)))),"","X")</f>
        <v/>
      </c>
      <c r="X93" s="8" t="str">
        <f>IF(OR(Keywords!$D$4="",ISERROR(FIND(LOWER(LEFT(Keywords!$D$4,6)),LOWER(K93)))),"","X")</f>
        <v/>
      </c>
      <c r="Y93" s="8" t="str">
        <f>IF(OR(Keywords!$E$4="",ISERROR(FIND(LOWER(LEFT(Keywords!$E$4,6)),LOWER(M93)))),"","X")</f>
        <v/>
      </c>
      <c r="Z93" s="8" t="str">
        <f>IF(OR(Keywords!$F$4="",ISERROR(FIND(LOWER(LEFT(Keywords!$F$4,6)),LOWER(O93)))),"","X")</f>
        <v/>
      </c>
      <c r="AA93" s="8" t="str">
        <f>IF(OR(Keywords!$G$4="",ISERROR(FIND(LOWER(LEFT(Keywords!$G$4,6)),LOWER(Q93)))),"","X")</f>
        <v/>
      </c>
      <c r="AB93" s="8" t="str">
        <f>IF(OR(Keywords!$H$4="",ISERROR(FIND(LOWER(LEFT(Keywords!$H$4,6)),LOWER(S93)))),"","X")</f>
        <v/>
      </c>
      <c r="AC93" s="9"/>
      <c r="AD93" s="8" t="str">
        <f>IF(ISBLANK(B93),"",IF(ISERROR(MATCH(B93,'Email Addresses'!$E:$E,FALSE)),"X",""))</f>
        <v>X</v>
      </c>
    </row>
    <row r="94" spans="1:30" s="6" customFormat="1" ht="40" x14ac:dyDescent="0.2">
      <c r="A94" s="24">
        <v>45780.82135416667</v>
      </c>
      <c r="B94" s="23" t="s">
        <v>1536</v>
      </c>
      <c r="C94" s="25" t="s">
        <v>1240</v>
      </c>
      <c r="D94" s="23" t="str">
        <f>IF(ISBLANK(B94),"",IF(ISERROR(MATCH(B94,'Email Addresses'!$E$2:$E$140,FALSE)),"","WG1"))</f>
        <v/>
      </c>
      <c r="E94" s="23" t="str">
        <f>IF(ISBLANK(B94),"",IF(ISERROR(MATCH(B94,'Email Addresses'!$E$144:$E$284,FALSE)),"","WG2"))</f>
        <v>WG2</v>
      </c>
      <c r="F94" s="46" t="s">
        <v>1231</v>
      </c>
      <c r="G94" s="23" t="s">
        <v>1230</v>
      </c>
      <c r="H94" s="23" t="str">
        <f t="shared" si="2"/>
        <v>ozkan@pharmacy.ankara.edu.tr</v>
      </c>
      <c r="I94" s="23" t="s">
        <v>552</v>
      </c>
      <c r="J94" s="23"/>
      <c r="K94" s="23" t="s">
        <v>600</v>
      </c>
      <c r="L94" s="23"/>
      <c r="M94" s="23" t="s">
        <v>565</v>
      </c>
      <c r="N94" s="23"/>
      <c r="O94" s="23" t="s">
        <v>530</v>
      </c>
      <c r="P94" s="23"/>
      <c r="Q94" s="23" t="s">
        <v>1546</v>
      </c>
      <c r="R94" s="23"/>
      <c r="S94" s="23" t="s">
        <v>1250</v>
      </c>
      <c r="T94" s="23" t="s">
        <v>581</v>
      </c>
      <c r="U94" s="23" t="s">
        <v>580</v>
      </c>
      <c r="W94" s="8" t="str">
        <f>IF(OR(Keywords!$C$4="",ISERROR(FIND(LOWER(LEFT(Keywords!$C$4,6)),LOWER(I94)))),"","X")</f>
        <v/>
      </c>
      <c r="X94" s="8" t="str">
        <f>IF(OR(Keywords!$D$4="",ISERROR(FIND(LOWER(LEFT(Keywords!$D$4,6)),LOWER(K94)))),"","X")</f>
        <v/>
      </c>
      <c r="Y94" s="8" t="str">
        <f>IF(OR(Keywords!$E$4="",ISERROR(FIND(LOWER(LEFT(Keywords!$E$4,6)),LOWER(M94)))),"","X")</f>
        <v/>
      </c>
      <c r="Z94" s="8" t="str">
        <f>IF(OR(Keywords!$F$4="",ISERROR(FIND(LOWER(LEFT(Keywords!$F$4,6)),LOWER(O94)))),"","X")</f>
        <v/>
      </c>
      <c r="AA94" s="8" t="str">
        <f>IF(OR(Keywords!$G$4="",ISERROR(FIND(LOWER(LEFT(Keywords!$G$4,6)),LOWER(Q94)))),"","X")</f>
        <v/>
      </c>
      <c r="AB94" s="8" t="str">
        <f>IF(OR(Keywords!$H$4="",ISERROR(FIND(LOWER(LEFT(Keywords!$H$4,6)),LOWER(S94)))),"","X")</f>
        <v/>
      </c>
      <c r="AC94" s="48"/>
      <c r="AD94" s="8" t="str">
        <f>IF(ISBLANK(B94),"",IF(ISERROR(MATCH(B94,'Email Addresses'!$E:$E,FALSE)),"X",""))</f>
        <v/>
      </c>
    </row>
    <row r="95" spans="1:30" s="6" customFormat="1" ht="200" x14ac:dyDescent="0.2">
      <c r="A95" s="24">
        <v>45910.534131944441</v>
      </c>
      <c r="B95" s="23" t="s">
        <v>1621</v>
      </c>
      <c r="C95" s="25" t="s">
        <v>1240</v>
      </c>
      <c r="D95" s="23" t="str">
        <f>IF(ISBLANK(B95),"",IF(ISERROR(MATCH(B95,'Email Addresses'!$E$2:$E$140,FALSE)),"","WG1"))</f>
        <v>WG1</v>
      </c>
      <c r="E95" s="23" t="str">
        <f>IF(ISBLANK(B95),"",IF(ISERROR(MATCH(B95,'Email Addresses'!$E$144:$E$284,FALSE)),"","WG2"))</f>
        <v>WG2</v>
      </c>
      <c r="F95" s="46" t="s">
        <v>1620</v>
      </c>
      <c r="G95" s="23" t="s">
        <v>1643</v>
      </c>
      <c r="H95" s="23" t="str">
        <f t="shared" si="2"/>
        <v>manuel.petroselli@uniupo.it</v>
      </c>
      <c r="I95" s="23" t="s">
        <v>1654</v>
      </c>
      <c r="J95" s="23" t="s">
        <v>1655</v>
      </c>
      <c r="K95" s="23" t="s">
        <v>625</v>
      </c>
      <c r="L95" s="23" t="s">
        <v>1656</v>
      </c>
      <c r="M95" s="23" t="s">
        <v>1560</v>
      </c>
      <c r="N95" s="23"/>
      <c r="O95" s="23" t="s">
        <v>1657</v>
      </c>
      <c r="P95" s="23" t="s">
        <v>1658</v>
      </c>
      <c r="Q95" s="23" t="s">
        <v>1246</v>
      </c>
      <c r="R95" s="23"/>
      <c r="S95" s="23" t="s">
        <v>581</v>
      </c>
      <c r="T95" s="23" t="s">
        <v>581</v>
      </c>
      <c r="U95" s="23" t="s">
        <v>1659</v>
      </c>
      <c r="V95" s="7"/>
      <c r="W95" s="8" t="str">
        <f>IF(OR(Keywords!$C$4="",ISERROR(FIND(LOWER(LEFT(Keywords!$C$4,6)),LOWER(I95)))),"","X")</f>
        <v/>
      </c>
      <c r="X95" s="8" t="str">
        <f>IF(OR(Keywords!$D$4="",ISERROR(FIND(LOWER(LEFT(Keywords!$D$4,6)),LOWER(K95)))),"","X")</f>
        <v/>
      </c>
      <c r="Y95" s="8" t="str">
        <f>IF(OR(Keywords!$E$4="",ISERROR(FIND(LOWER(LEFT(Keywords!$E$4,6)),LOWER(M95)))),"","X")</f>
        <v/>
      </c>
      <c r="Z95" s="8" t="str">
        <f>IF(OR(Keywords!$F$4="",ISERROR(FIND(LOWER(LEFT(Keywords!$F$4,6)),LOWER(O95)))),"","X")</f>
        <v/>
      </c>
      <c r="AA95" s="8" t="str">
        <f>IF(OR(Keywords!$G$4="",ISERROR(FIND(LOWER(LEFT(Keywords!$G$4,6)),LOWER(Q95)))),"","X")</f>
        <v/>
      </c>
      <c r="AB95" s="8" t="str">
        <f>IF(OR(Keywords!$H$4="",ISERROR(FIND(LOWER(LEFT(Keywords!$H$4,6)),LOWER(S95)))),"","X")</f>
        <v/>
      </c>
      <c r="AC95" s="9"/>
      <c r="AD95" s="8" t="str">
        <f>IF(ISBLANK(B95),"",IF(ISERROR(MATCH(B95,'Email Addresses'!$E:$E,FALSE)),"X",""))</f>
        <v/>
      </c>
    </row>
    <row r="96" spans="1:30" s="6" customFormat="1" ht="120" x14ac:dyDescent="0.2">
      <c r="A96" s="24">
        <v>45435.378078703703</v>
      </c>
      <c r="B96" s="23" t="s">
        <v>34</v>
      </c>
      <c r="C96" s="64" t="s">
        <v>1240</v>
      </c>
      <c r="D96" s="23" t="str">
        <f>IF(ISBLANK(B96),"",IF(ISERROR(MATCH(B96,'Email Addresses'!$E$2:$E$140,FALSE)),"","WG1"))</f>
        <v>WG1</v>
      </c>
      <c r="E96" s="23" t="str">
        <f>IF(ISBLANK(B96),"",IF(ISERROR(MATCH(B96,'Email Addresses'!$E$144:$E$284,FALSE)),"","WG2"))</f>
        <v>WG2</v>
      </c>
      <c r="F96" s="46" t="s">
        <v>959</v>
      </c>
      <c r="G96" s="23" t="s">
        <v>960</v>
      </c>
      <c r="H96" s="23" t="str">
        <f t="shared" si="2"/>
        <v>pianta@irb.hr</v>
      </c>
      <c r="I96" s="23" t="s">
        <v>794</v>
      </c>
      <c r="J96" s="23" t="s">
        <v>1097</v>
      </c>
      <c r="K96" s="23" t="s">
        <v>439</v>
      </c>
      <c r="L96" s="23" t="s">
        <v>1103</v>
      </c>
      <c r="M96" s="23" t="s">
        <v>547</v>
      </c>
      <c r="N96" s="23" t="s">
        <v>964</v>
      </c>
      <c r="O96" s="23" t="s">
        <v>1143</v>
      </c>
      <c r="P96" s="23" t="s">
        <v>961</v>
      </c>
      <c r="Q96" s="23" t="s">
        <v>962</v>
      </c>
      <c r="R96" s="23"/>
      <c r="S96" s="23" t="s">
        <v>581</v>
      </c>
      <c r="T96" s="23" t="s">
        <v>581</v>
      </c>
      <c r="U96" s="23"/>
      <c r="W96" s="8" t="str">
        <f>IF(OR(Keywords!$C$4="",ISERROR(FIND(LOWER(LEFT(Keywords!$C$4,6)),LOWER(I96)))),"","X")</f>
        <v/>
      </c>
      <c r="X96" s="8" t="str">
        <f>IF(OR(Keywords!$D$4="",ISERROR(FIND(LOWER(LEFT(Keywords!$D$4,6)),LOWER(K96)))),"","X")</f>
        <v/>
      </c>
      <c r="Y96" s="8" t="str">
        <f>IF(OR(Keywords!$E$4="",ISERROR(FIND(LOWER(LEFT(Keywords!$E$4,6)),LOWER(M96)))),"","X")</f>
        <v/>
      </c>
      <c r="Z96" s="8" t="str">
        <f>IF(OR(Keywords!$F$4="",ISERROR(FIND(LOWER(LEFT(Keywords!$F$4,6)),LOWER(O96)))),"","X")</f>
        <v/>
      </c>
      <c r="AA96" s="8" t="str">
        <f>IF(OR(Keywords!$G$4="",ISERROR(FIND(LOWER(LEFT(Keywords!$G$4,6)),LOWER(Q96)))),"","X")</f>
        <v/>
      </c>
      <c r="AB96" s="8" t="str">
        <f>IF(OR(Keywords!$H$4="",ISERROR(FIND(LOWER(LEFT(Keywords!$H$4,6)),LOWER(S96)))),"","X")</f>
        <v/>
      </c>
      <c r="AC96" s="48"/>
      <c r="AD96" s="8" t="str">
        <f>IF(ISBLANK(B96),"",IF(ISERROR(MATCH(B96,'Email Addresses'!$E:$E,FALSE)),"X",""))</f>
        <v/>
      </c>
    </row>
    <row r="97" spans="1:30" s="6" customFormat="1" ht="160" x14ac:dyDescent="0.2">
      <c r="A97" s="24">
        <v>45432.682939814818</v>
      </c>
      <c r="B97" s="23" t="s">
        <v>190</v>
      </c>
      <c r="C97" s="64" t="s">
        <v>1240</v>
      </c>
      <c r="D97" s="23" t="str">
        <f>IF(ISBLANK(B97),"",IF(ISERROR(MATCH(B97,'Email Addresses'!$E$2:$E$140,FALSE)),"","WG1"))</f>
        <v>WG1</v>
      </c>
      <c r="E97" s="23" t="str">
        <f>IF(ISBLANK(B97),"",IF(ISERROR(MATCH(B97,'Email Addresses'!$E$144:$E$284,FALSE)),"","WG2"))</f>
        <v/>
      </c>
      <c r="F97" s="46" t="s">
        <v>939</v>
      </c>
      <c r="G97" s="23" t="s">
        <v>940</v>
      </c>
      <c r="H97" s="23" t="str">
        <f t="shared" si="2"/>
        <v>miloslav.polasek@uochb.cas.cz</v>
      </c>
      <c r="I97" s="23" t="s">
        <v>941</v>
      </c>
      <c r="J97" s="23" t="s">
        <v>1096</v>
      </c>
      <c r="K97" s="23" t="s">
        <v>534</v>
      </c>
      <c r="L97" s="23" t="s">
        <v>942</v>
      </c>
      <c r="M97" s="23" t="s">
        <v>707</v>
      </c>
      <c r="N97" s="23"/>
      <c r="O97" s="23" t="s">
        <v>943</v>
      </c>
      <c r="P97" s="23" t="s">
        <v>1108</v>
      </c>
      <c r="Q97" s="23" t="s">
        <v>944</v>
      </c>
      <c r="R97" s="23"/>
      <c r="S97" s="23" t="s">
        <v>874</v>
      </c>
      <c r="T97" s="23" t="s">
        <v>580</v>
      </c>
      <c r="U97" s="23"/>
      <c r="V97" s="7"/>
      <c r="W97" s="8" t="str">
        <f>IF(OR(Keywords!$C$4="",ISERROR(FIND(LOWER(LEFT(Keywords!$C$4,6)),LOWER(I97)))),"","X")</f>
        <v/>
      </c>
      <c r="X97" s="8" t="str">
        <f>IF(OR(Keywords!$D$4="",ISERROR(FIND(LOWER(LEFT(Keywords!$D$4,6)),LOWER(K97)))),"","X")</f>
        <v/>
      </c>
      <c r="Y97" s="8" t="str">
        <f>IF(OR(Keywords!$E$4="",ISERROR(FIND(LOWER(LEFT(Keywords!$E$4,6)),LOWER(M97)))),"","X")</f>
        <v/>
      </c>
      <c r="Z97" s="8" t="str">
        <f>IF(OR(Keywords!$F$4="",ISERROR(FIND(LOWER(LEFT(Keywords!$F$4,6)),LOWER(O97)))),"","X")</f>
        <v/>
      </c>
      <c r="AA97" s="8" t="str">
        <f>IF(OR(Keywords!$G$4="",ISERROR(FIND(LOWER(LEFT(Keywords!$G$4,6)),LOWER(Q97)))),"","X")</f>
        <v/>
      </c>
      <c r="AB97" s="8" t="str">
        <f>IF(OR(Keywords!$H$4="",ISERROR(FIND(LOWER(LEFT(Keywords!$H$4,6)),LOWER(S97)))),"","X")</f>
        <v>X</v>
      </c>
      <c r="AC97" s="9"/>
      <c r="AD97" s="8" t="str">
        <f>IF(ISBLANK(B97),"",IF(ISERROR(MATCH(B97,'Email Addresses'!$E:$E,FALSE)),"X",""))</f>
        <v/>
      </c>
    </row>
    <row r="98" spans="1:30" s="6" customFormat="1" ht="80" x14ac:dyDescent="0.2">
      <c r="A98" s="24">
        <v>45454.630254629628</v>
      </c>
      <c r="B98" s="23" t="s">
        <v>189</v>
      </c>
      <c r="C98" s="64" t="s">
        <v>1240</v>
      </c>
      <c r="D98" s="23" t="str">
        <f>IF(ISBLANK(B98),"",IF(ISERROR(MATCH(B98,'Email Addresses'!$E$2:$E$140,FALSE)),"","WG1"))</f>
        <v>WG1</v>
      </c>
      <c r="E98" s="23" t="str">
        <f>IF(ISBLANK(B98),"",IF(ISERROR(MATCH(B98,'Email Addresses'!$E$144:$E$284,FALSE)),"","WG2"))</f>
        <v/>
      </c>
      <c r="F98" s="46" t="s">
        <v>1001</v>
      </c>
      <c r="G98" s="23" t="s">
        <v>1034</v>
      </c>
      <c r="H98" s="23" t="str">
        <f t="shared" si="2"/>
        <v>prochazkova@uochb.cas.cz</v>
      </c>
      <c r="I98" s="23" t="s">
        <v>1247</v>
      </c>
      <c r="J98" s="23" t="s">
        <v>1248</v>
      </c>
      <c r="K98" s="23" t="s">
        <v>618</v>
      </c>
      <c r="L98" s="23" t="s">
        <v>1271</v>
      </c>
      <c r="M98" s="23" t="s">
        <v>686</v>
      </c>
      <c r="N98" s="23"/>
      <c r="O98" s="23" t="s">
        <v>1249</v>
      </c>
      <c r="P98" s="23"/>
      <c r="Q98" s="23" t="s">
        <v>920</v>
      </c>
      <c r="R98" s="23"/>
      <c r="S98" s="23" t="s">
        <v>581</v>
      </c>
      <c r="T98" s="23" t="s">
        <v>874</v>
      </c>
      <c r="U98" s="23" t="s">
        <v>1250</v>
      </c>
      <c r="V98" s="7"/>
      <c r="W98" s="8" t="str">
        <f>IF(OR(Keywords!$C$4="",ISERROR(FIND(LOWER(LEFT(Keywords!$C$4,6)),LOWER(I98)))),"","X")</f>
        <v/>
      </c>
      <c r="X98" s="8" t="str">
        <f>IF(OR(Keywords!$D$4="",ISERROR(FIND(LOWER(LEFT(Keywords!$D$4,6)),LOWER(K98)))),"","X")</f>
        <v/>
      </c>
      <c r="Y98" s="8" t="str">
        <f>IF(OR(Keywords!$E$4="",ISERROR(FIND(LOWER(LEFT(Keywords!$E$4,6)),LOWER(M98)))),"","X")</f>
        <v/>
      </c>
      <c r="Z98" s="8" t="str">
        <f>IF(OR(Keywords!$F$4="",ISERROR(FIND(LOWER(LEFT(Keywords!$F$4,6)),LOWER(O98)))),"","X")</f>
        <v/>
      </c>
      <c r="AA98" s="8" t="str">
        <f>IF(OR(Keywords!$G$4="",ISERROR(FIND(LOWER(LEFT(Keywords!$G$4,6)),LOWER(Q98)))),"","X")</f>
        <v/>
      </c>
      <c r="AB98" s="8" t="str">
        <f>IF(OR(Keywords!$H$4="",ISERROR(FIND(LOWER(LEFT(Keywords!$H$4,6)),LOWER(S98)))),"","X")</f>
        <v/>
      </c>
      <c r="AC98" s="9"/>
      <c r="AD98" s="8" t="str">
        <f>IF(ISBLANK(B98),"",IF(ISERROR(MATCH(B98,'Email Addresses'!$E:$E,FALSE)),"X",""))</f>
        <v/>
      </c>
    </row>
    <row r="99" spans="1:30" s="6" customFormat="1" ht="260" x14ac:dyDescent="0.2">
      <c r="A99" s="24">
        <v>45708.548067129632</v>
      </c>
      <c r="B99" s="23" t="s">
        <v>1238</v>
      </c>
      <c r="C99" s="25" t="s">
        <v>1240</v>
      </c>
      <c r="D99" s="23" t="str">
        <f>IF(ISBLANK(B99),"",IF(ISERROR(MATCH(B99,'Email Addresses'!$E$2:$E$140,FALSE)),"","WG1"))</f>
        <v/>
      </c>
      <c r="E99" s="23" t="str">
        <f>IF(ISBLANK(B99),"",IF(ISERROR(MATCH(B99,'Email Addresses'!$E$144:$E$284,FALSE)),"","WG2"))</f>
        <v>WG2</v>
      </c>
      <c r="F99" s="46" t="s">
        <v>1237</v>
      </c>
      <c r="G99" s="23" t="s">
        <v>1236</v>
      </c>
      <c r="H99" s="23" t="str">
        <f t="shared" si="2"/>
        <v>iratera@icmab.es</v>
      </c>
      <c r="I99" s="23" t="s">
        <v>1521</v>
      </c>
      <c r="J99" s="23" t="s">
        <v>1522</v>
      </c>
      <c r="K99" s="23" t="s">
        <v>606</v>
      </c>
      <c r="L99" s="23" t="s">
        <v>1523</v>
      </c>
      <c r="M99" s="23" t="s">
        <v>584</v>
      </c>
      <c r="N99" s="23" t="s">
        <v>1524</v>
      </c>
      <c r="O99" s="23" t="s">
        <v>1525</v>
      </c>
      <c r="P99" s="23" t="s">
        <v>1526</v>
      </c>
      <c r="Q99" s="23" t="s">
        <v>1527</v>
      </c>
      <c r="R99" s="23" t="s">
        <v>1528</v>
      </c>
      <c r="S99" s="23" t="s">
        <v>581</v>
      </c>
      <c r="T99" s="23" t="s">
        <v>1250</v>
      </c>
      <c r="U99" s="23" t="s">
        <v>643</v>
      </c>
      <c r="W99" s="8" t="str">
        <f>IF(OR(Keywords!$C$4="",ISERROR(FIND(LOWER(LEFT(Keywords!$C$4,6)),LOWER(I99)))),"","X")</f>
        <v/>
      </c>
      <c r="X99" s="8" t="str">
        <f>IF(OR(Keywords!$D$4="",ISERROR(FIND(LOWER(LEFT(Keywords!$D$4,6)),LOWER(K99)))),"","X")</f>
        <v/>
      </c>
      <c r="Y99" s="8" t="str">
        <f>IF(OR(Keywords!$E$4="",ISERROR(FIND(LOWER(LEFT(Keywords!$E$4,6)),LOWER(M99)))),"","X")</f>
        <v/>
      </c>
      <c r="Z99" s="8" t="str">
        <f>IF(OR(Keywords!$F$4="",ISERROR(FIND(LOWER(LEFT(Keywords!$F$4,6)),LOWER(O99)))),"","X")</f>
        <v/>
      </c>
      <c r="AA99" s="8" t="str">
        <f>IF(OR(Keywords!$G$4="",ISERROR(FIND(LOWER(LEFT(Keywords!$G$4,6)),LOWER(Q99)))),"","X")</f>
        <v/>
      </c>
      <c r="AB99" s="8" t="str">
        <f>IF(OR(Keywords!$H$4="",ISERROR(FIND(LOWER(LEFT(Keywords!$H$4,6)),LOWER(S99)))),"","X")</f>
        <v/>
      </c>
      <c r="AC99" s="48"/>
      <c r="AD99" s="8" t="str">
        <f>IF(ISBLANK(B99),"",IF(ISERROR(MATCH(B99,'Email Addresses'!$E:$E,FALSE)),"X",""))</f>
        <v/>
      </c>
    </row>
    <row r="100" spans="1:30" s="6" customFormat="1" ht="140" x14ac:dyDescent="0.2">
      <c r="A100" s="24">
        <v>45413.316261574073</v>
      </c>
      <c r="B100" s="23" t="s">
        <v>188</v>
      </c>
      <c r="C100" s="64" t="s">
        <v>1240</v>
      </c>
      <c r="D100" s="23" t="str">
        <f>IF(ISBLANK(B100),"",IF(ISERROR(MATCH(B100,'Email Addresses'!$E$2:$E$140,FALSE)),"","WG1"))</f>
        <v>WG1</v>
      </c>
      <c r="E100" s="23" t="str">
        <f>IF(ISBLANK(B100),"",IF(ISERROR(MATCH(B100,'Email Addresses'!$E$144:$E$284,FALSE)),"","WG2"))</f>
        <v>WG2</v>
      </c>
      <c r="F100" s="46" t="s">
        <v>683</v>
      </c>
      <c r="G100" s="23" t="s">
        <v>682</v>
      </c>
      <c r="H100" s="23" t="str">
        <f t="shared" ref="H100:H131" si="3">B100</f>
        <v>kari.t.rissanen@jyu.fi</v>
      </c>
      <c r="I100" s="23" t="s">
        <v>876</v>
      </c>
      <c r="J100" s="23"/>
      <c r="K100" s="23" t="s">
        <v>681</v>
      </c>
      <c r="L100" s="23" t="s">
        <v>835</v>
      </c>
      <c r="M100" s="23" t="s">
        <v>623</v>
      </c>
      <c r="N100" s="23"/>
      <c r="O100" s="23" t="s">
        <v>1147</v>
      </c>
      <c r="P100" s="23"/>
      <c r="Q100" s="23" t="s">
        <v>679</v>
      </c>
      <c r="R100" s="23"/>
      <c r="S100" s="23" t="s">
        <v>581</v>
      </c>
      <c r="T100" s="23" t="s">
        <v>581</v>
      </c>
      <c r="U100" s="23" t="s">
        <v>678</v>
      </c>
      <c r="V100" s="7"/>
      <c r="W100" s="8" t="str">
        <f>IF(OR(Keywords!$C$4="",ISERROR(FIND(LOWER(LEFT(Keywords!$C$4,6)),LOWER(I100)))),"","X")</f>
        <v/>
      </c>
      <c r="X100" s="8" t="str">
        <f>IF(OR(Keywords!$D$4="",ISERROR(FIND(LOWER(LEFT(Keywords!$D$4,6)),LOWER(K100)))),"","X")</f>
        <v/>
      </c>
      <c r="Y100" s="8" t="str">
        <f>IF(OR(Keywords!$E$4="",ISERROR(FIND(LOWER(LEFT(Keywords!$E$4,6)),LOWER(M100)))),"","X")</f>
        <v/>
      </c>
      <c r="Z100" s="8" t="str">
        <f>IF(OR(Keywords!$F$4="",ISERROR(FIND(LOWER(LEFT(Keywords!$F$4,6)),LOWER(O100)))),"","X")</f>
        <v/>
      </c>
      <c r="AA100" s="8" t="str">
        <f>IF(OR(Keywords!$G$4="",ISERROR(FIND(LOWER(LEFT(Keywords!$G$4,6)),LOWER(Q100)))),"","X")</f>
        <v/>
      </c>
      <c r="AB100" s="8" t="str">
        <f>IF(OR(Keywords!$H$4="",ISERROR(FIND(LOWER(LEFT(Keywords!$H$4,6)),LOWER(S100)))),"","X")</f>
        <v/>
      </c>
      <c r="AC100" s="9"/>
      <c r="AD100" s="8" t="str">
        <f>IF(ISBLANK(B100),"",IF(ISERROR(MATCH(B100,'Email Addresses'!$E:$E,FALSE)),"X",""))</f>
        <v/>
      </c>
    </row>
    <row r="101" spans="1:30" s="6" customFormat="1" ht="160" x14ac:dyDescent="0.2">
      <c r="A101" s="24">
        <v>45782.485277777778</v>
      </c>
      <c r="B101" s="23" t="s">
        <v>1494</v>
      </c>
      <c r="C101" s="25" t="s">
        <v>1240</v>
      </c>
      <c r="D101" s="23" t="str">
        <f>IF(ISBLANK(B101),"",IF(ISERROR(MATCH(B101,'Email Addresses'!$E$2:$E$140,FALSE)),"","WG1"))</f>
        <v>WG1</v>
      </c>
      <c r="E101" s="23" t="str">
        <f>IF(ISBLANK(B101),"",IF(ISERROR(MATCH(B101,'Email Addresses'!$E$144:$E$284,FALSE)),"","WG2"))</f>
        <v>WG2</v>
      </c>
      <c r="F101" s="46" t="s">
        <v>1493</v>
      </c>
      <c r="G101" s="23" t="s">
        <v>1492</v>
      </c>
      <c r="H101" s="23" t="str">
        <f t="shared" si="3"/>
        <v>fabio.rizzo@unimi.it</v>
      </c>
      <c r="I101" s="23" t="s">
        <v>1262</v>
      </c>
      <c r="J101" s="23" t="s">
        <v>1579</v>
      </c>
      <c r="K101" s="23" t="s">
        <v>439</v>
      </c>
      <c r="L101" s="23" t="s">
        <v>1592</v>
      </c>
      <c r="M101" s="23" t="s">
        <v>584</v>
      </c>
      <c r="N101" s="23" t="s">
        <v>1595</v>
      </c>
      <c r="O101" s="23" t="s">
        <v>622</v>
      </c>
      <c r="P101" s="23"/>
      <c r="Q101" s="23" t="s">
        <v>1580</v>
      </c>
      <c r="R101" s="23" t="s">
        <v>1598</v>
      </c>
      <c r="S101" s="23" t="s">
        <v>1250</v>
      </c>
      <c r="T101" s="23" t="s">
        <v>581</v>
      </c>
      <c r="U101" s="23" t="s">
        <v>1581</v>
      </c>
      <c r="W101" s="8" t="str">
        <f>IF(OR(Keywords!$C$4="",ISERROR(FIND(LOWER(LEFT(Keywords!$C$4,6)),LOWER(I101)))),"","X")</f>
        <v/>
      </c>
      <c r="X101" s="8" t="str">
        <f>IF(OR(Keywords!$D$4="",ISERROR(FIND(LOWER(LEFT(Keywords!$D$4,6)),LOWER(K101)))),"","X")</f>
        <v/>
      </c>
      <c r="Y101" s="8" t="str">
        <f>IF(OR(Keywords!$E$4="",ISERROR(FIND(LOWER(LEFT(Keywords!$E$4,6)),LOWER(M101)))),"","X")</f>
        <v/>
      </c>
      <c r="Z101" s="8" t="str">
        <f>IF(OR(Keywords!$F$4="",ISERROR(FIND(LOWER(LEFT(Keywords!$F$4,6)),LOWER(O101)))),"","X")</f>
        <v/>
      </c>
      <c r="AA101" s="8" t="str">
        <f>IF(OR(Keywords!$G$4="",ISERROR(FIND(LOWER(LEFT(Keywords!$G$4,6)),LOWER(Q101)))),"","X")</f>
        <v/>
      </c>
      <c r="AB101" s="8" t="str">
        <f>IF(OR(Keywords!$H$4="",ISERROR(FIND(LOWER(LEFT(Keywords!$H$4,6)),LOWER(S101)))),"","X")</f>
        <v/>
      </c>
      <c r="AC101" s="48"/>
      <c r="AD101" s="8" t="str">
        <f>IF(ISBLANK(B101),"",IF(ISERROR(MATCH(B101,'Email Addresses'!$E:$E,FALSE)),"X",""))</f>
        <v/>
      </c>
    </row>
    <row r="102" spans="1:30" s="6" customFormat="1" ht="120" x14ac:dyDescent="0.2">
      <c r="A102" s="24">
        <v>45405.389236111114</v>
      </c>
      <c r="B102" s="23" t="s">
        <v>187</v>
      </c>
      <c r="C102" s="64" t="s">
        <v>1240</v>
      </c>
      <c r="D102" s="23" t="str">
        <f>IF(ISBLANK(B102),"",IF(ISERROR(MATCH(B102,'Email Addresses'!$E$2:$E$140,FALSE)),"","WG1"))</f>
        <v>WG1</v>
      </c>
      <c r="E102" s="23" t="str">
        <f>IF(ISBLANK(B102),"",IF(ISERROR(MATCH(B102,'Email Addresses'!$E$144:$E$284,FALSE)),"","WG2"))</f>
        <v>WG2</v>
      </c>
      <c r="F102" s="46" t="s">
        <v>813</v>
      </c>
      <c r="G102" s="23" t="s">
        <v>812</v>
      </c>
      <c r="H102" s="23" t="str">
        <f t="shared" si="3"/>
        <v>laurarodriguezr@ub.edu</v>
      </c>
      <c r="I102" s="23" t="s">
        <v>1117</v>
      </c>
      <c r="J102" s="23" t="s">
        <v>828</v>
      </c>
      <c r="K102" s="23" t="s">
        <v>811</v>
      </c>
      <c r="L102" s="23" t="s">
        <v>834</v>
      </c>
      <c r="M102" s="23" t="s">
        <v>786</v>
      </c>
      <c r="N102" s="23"/>
      <c r="O102" s="23" t="s">
        <v>810</v>
      </c>
      <c r="P102" s="23" t="s">
        <v>1107</v>
      </c>
      <c r="Q102" s="23" t="s">
        <v>809</v>
      </c>
      <c r="R102" s="23"/>
      <c r="S102" s="23" t="s">
        <v>581</v>
      </c>
      <c r="T102" s="23" t="s">
        <v>581</v>
      </c>
      <c r="U102" s="23" t="s">
        <v>1078</v>
      </c>
      <c r="V102" s="7"/>
      <c r="W102" s="8" t="str">
        <f>IF(OR(Keywords!$C$4="",ISERROR(FIND(LOWER(LEFT(Keywords!$C$4,6)),LOWER(I102)))),"","X")</f>
        <v/>
      </c>
      <c r="X102" s="8" t="str">
        <f>IF(OR(Keywords!$D$4="",ISERROR(FIND(LOWER(LEFT(Keywords!$D$4,6)),LOWER(K102)))),"","X")</f>
        <v/>
      </c>
      <c r="Y102" s="8" t="str">
        <f>IF(OR(Keywords!$E$4="",ISERROR(FIND(LOWER(LEFT(Keywords!$E$4,6)),LOWER(M102)))),"","X")</f>
        <v/>
      </c>
      <c r="Z102" s="8" t="str">
        <f>IF(OR(Keywords!$F$4="",ISERROR(FIND(LOWER(LEFT(Keywords!$F$4,6)),LOWER(O102)))),"","X")</f>
        <v/>
      </c>
      <c r="AA102" s="8" t="str">
        <f>IF(OR(Keywords!$G$4="",ISERROR(FIND(LOWER(LEFT(Keywords!$G$4,6)),LOWER(Q102)))),"","X")</f>
        <v/>
      </c>
      <c r="AB102" s="8" t="str">
        <f>IF(OR(Keywords!$H$4="",ISERROR(FIND(LOWER(LEFT(Keywords!$H$4,6)),LOWER(S102)))),"","X")</f>
        <v/>
      </c>
      <c r="AC102" s="9"/>
      <c r="AD102" s="8" t="str">
        <f>IF(ISBLANK(B102),"",IF(ISERROR(MATCH(B102,'Email Addresses'!$E:$E,FALSE)),"X",""))</f>
        <v/>
      </c>
    </row>
    <row r="103" spans="1:30" ht="160" x14ac:dyDescent="0.2">
      <c r="A103" s="24">
        <v>45413.404826388891</v>
      </c>
      <c r="B103" s="23" t="s">
        <v>68</v>
      </c>
      <c r="C103" s="64" t="s">
        <v>1240</v>
      </c>
      <c r="D103" s="23" t="str">
        <f>IF(ISBLANK(B103),"",IF(ISERROR(MATCH(B103,'Email Addresses'!$E$2:$E$140,FALSE)),"","WG1"))</f>
        <v>WG1</v>
      </c>
      <c r="E103" s="23" t="str">
        <f>IF(ISBLANK(B103),"",IF(ISERROR(MATCH(B103,'Email Addresses'!$E$144:$E$284,FALSE)),"","WG2"))</f>
        <v>WG2</v>
      </c>
      <c r="F103" s="46" t="s">
        <v>671</v>
      </c>
      <c r="G103" s="23" t="s">
        <v>670</v>
      </c>
      <c r="H103" s="23" t="str">
        <f t="shared" si="3"/>
        <v>J.Vicente.Ros@uv.es</v>
      </c>
      <c r="I103" s="23" t="s">
        <v>669</v>
      </c>
      <c r="J103" s="23" t="s">
        <v>1120</v>
      </c>
      <c r="K103" s="23" t="s">
        <v>614</v>
      </c>
      <c r="L103" s="23" t="s">
        <v>668</v>
      </c>
      <c r="M103" s="23" t="s">
        <v>667</v>
      </c>
      <c r="N103" s="23"/>
      <c r="O103" s="23" t="s">
        <v>666</v>
      </c>
      <c r="P103" s="23"/>
      <c r="Q103" s="23" t="s">
        <v>665</v>
      </c>
      <c r="R103" s="23"/>
      <c r="S103" s="23" t="s">
        <v>581</v>
      </c>
      <c r="T103" s="23" t="s">
        <v>581</v>
      </c>
      <c r="U103" s="23"/>
      <c r="W103" s="8" t="str">
        <f>IF(OR(Keywords!$C$4="",ISERROR(FIND(LOWER(LEFT(Keywords!$C$4,6)),LOWER(I103)))),"","X")</f>
        <v/>
      </c>
      <c r="X103" s="8" t="str">
        <f>IF(OR(Keywords!$D$4="",ISERROR(FIND(LOWER(LEFT(Keywords!$D$4,6)),LOWER(K103)))),"","X")</f>
        <v/>
      </c>
      <c r="Y103" s="8" t="str">
        <f>IF(OR(Keywords!$E$4="",ISERROR(FIND(LOWER(LEFT(Keywords!$E$4,6)),LOWER(M103)))),"","X")</f>
        <v/>
      </c>
      <c r="Z103" s="8" t="str">
        <f>IF(OR(Keywords!$F$4="",ISERROR(FIND(LOWER(LEFT(Keywords!$F$4,6)),LOWER(O103)))),"","X")</f>
        <v/>
      </c>
      <c r="AA103" s="8" t="str">
        <f>IF(OR(Keywords!$G$4="",ISERROR(FIND(LOWER(LEFT(Keywords!$G$4,6)),LOWER(Q103)))),"","X")</f>
        <v/>
      </c>
      <c r="AB103" s="8" t="str">
        <f>IF(OR(Keywords!$H$4="",ISERROR(FIND(LOWER(LEFT(Keywords!$H$4,6)),LOWER(S103)))),"","X")</f>
        <v/>
      </c>
      <c r="AD103" s="8" t="str">
        <f>IF(ISBLANK(B103),"",IF(ISERROR(MATCH(B103,'Email Addresses'!$E:$E,FALSE)),"X",""))</f>
        <v/>
      </c>
    </row>
    <row r="104" spans="1:30" ht="140" x14ac:dyDescent="0.2">
      <c r="A104" s="24">
        <v>45413.284699074073</v>
      </c>
      <c r="B104" s="23" t="s">
        <v>120</v>
      </c>
      <c r="C104" s="64" t="s">
        <v>1240</v>
      </c>
      <c r="D104" s="23" t="str">
        <f>IF(ISBLANK(B104),"",IF(ISERROR(MATCH(B104,'Email Addresses'!$E$2:$E$140,FALSE)),"","WG1"))</f>
        <v>WG1</v>
      </c>
      <c r="E104" s="23" t="str">
        <f>IF(ISBLANK(B104),"",IF(ISERROR(MATCH(B104,'Email Addresses'!$E$144:$E$284,FALSE)),"","WG2"))</f>
        <v>WG2</v>
      </c>
      <c r="F104" s="46" t="s">
        <v>689</v>
      </c>
      <c r="G104" s="23" t="s">
        <v>688</v>
      </c>
      <c r="H104" s="23" t="str">
        <f t="shared" si="3"/>
        <v>jruiz@um.es</v>
      </c>
      <c r="I104" s="23" t="s">
        <v>687</v>
      </c>
      <c r="J104" s="23"/>
      <c r="K104" s="23" t="s">
        <v>532</v>
      </c>
      <c r="L104" s="23"/>
      <c r="M104" s="23" t="s">
        <v>686</v>
      </c>
      <c r="N104" s="23"/>
      <c r="O104" s="23" t="s">
        <v>685</v>
      </c>
      <c r="P104" s="23"/>
      <c r="Q104" s="23" t="s">
        <v>684</v>
      </c>
      <c r="R104" s="23"/>
      <c r="S104" s="23" t="s">
        <v>581</v>
      </c>
      <c r="T104" s="23" t="s">
        <v>580</v>
      </c>
      <c r="U104" s="23" t="s">
        <v>643</v>
      </c>
      <c r="W104" s="8" t="str">
        <f>IF(OR(Keywords!$C$4="",ISERROR(FIND(LOWER(LEFT(Keywords!$C$4,6)),LOWER(I104)))),"","X")</f>
        <v/>
      </c>
      <c r="X104" s="8" t="str">
        <f>IF(OR(Keywords!$D$4="",ISERROR(FIND(LOWER(LEFT(Keywords!$D$4,6)),LOWER(K104)))),"","X")</f>
        <v/>
      </c>
      <c r="Y104" s="8" t="str">
        <f>IF(OR(Keywords!$E$4="",ISERROR(FIND(LOWER(LEFT(Keywords!$E$4,6)),LOWER(M104)))),"","X")</f>
        <v/>
      </c>
      <c r="Z104" s="8" t="str">
        <f>IF(OR(Keywords!$F$4="",ISERROR(FIND(LOWER(LEFT(Keywords!$F$4,6)),LOWER(O104)))),"","X")</f>
        <v/>
      </c>
      <c r="AA104" s="8" t="str">
        <f>IF(OR(Keywords!$G$4="",ISERROR(FIND(LOWER(LEFT(Keywords!$G$4,6)),LOWER(Q104)))),"","X")</f>
        <v/>
      </c>
      <c r="AB104" s="8" t="str">
        <f>IF(OR(Keywords!$H$4="",ISERROR(FIND(LOWER(LEFT(Keywords!$H$4,6)),LOWER(S104)))),"","X")</f>
        <v/>
      </c>
      <c r="AD104" s="8" t="str">
        <f>IF(ISBLANK(B104),"",IF(ISERROR(MATCH(B104,'Email Addresses'!$E:$E,FALSE)),"X",""))</f>
        <v/>
      </c>
    </row>
    <row r="105" spans="1:30" ht="180" x14ac:dyDescent="0.2">
      <c r="A105" s="24">
        <v>45695.444652777776</v>
      </c>
      <c r="B105" s="23" t="s">
        <v>1330</v>
      </c>
      <c r="C105" s="25" t="s">
        <v>1240</v>
      </c>
      <c r="D105" s="23" t="str">
        <f>IF(ISBLANK(B105),"",IF(ISERROR(MATCH(B105,'Email Addresses'!$E$2:$E$140,FALSE)),"","WG1"))</f>
        <v>WG1</v>
      </c>
      <c r="E105" s="23" t="str">
        <f>IF(ISBLANK(B105),"",IF(ISERROR(MATCH(B105,'Email Addresses'!$E$144:$E$284,FALSE)),"","WG2"))</f>
        <v>WG2</v>
      </c>
      <c r="F105" s="46" t="s">
        <v>1329</v>
      </c>
      <c r="G105" s="23" t="s">
        <v>1328</v>
      </c>
      <c r="H105" s="23" t="str">
        <f t="shared" si="3"/>
        <v>knut.rurack@bam.de</v>
      </c>
      <c r="I105" s="23" t="s">
        <v>1445</v>
      </c>
      <c r="J105" s="23" t="s">
        <v>1463</v>
      </c>
      <c r="K105" s="23" t="s">
        <v>728</v>
      </c>
      <c r="L105" s="23" t="s">
        <v>1466</v>
      </c>
      <c r="M105" s="23" t="s">
        <v>655</v>
      </c>
      <c r="N105" s="23" t="s">
        <v>1446</v>
      </c>
      <c r="O105" s="23" t="s">
        <v>1447</v>
      </c>
      <c r="P105" s="23" t="s">
        <v>1448</v>
      </c>
      <c r="Q105" s="23" t="s">
        <v>665</v>
      </c>
      <c r="R105" s="23" t="s">
        <v>1467</v>
      </c>
      <c r="S105" s="23" t="s">
        <v>581</v>
      </c>
      <c r="T105" s="23" t="s">
        <v>581</v>
      </c>
      <c r="U105" s="23"/>
      <c r="W105" s="8" t="str">
        <f>IF(OR(Keywords!$C$4="",ISERROR(FIND(LOWER(LEFT(Keywords!$C$4,6)),LOWER(I105)))),"","X")</f>
        <v/>
      </c>
      <c r="X105" s="8" t="str">
        <f>IF(OR(Keywords!$D$4="",ISERROR(FIND(LOWER(LEFT(Keywords!$D$4,6)),LOWER(K105)))),"","X")</f>
        <v/>
      </c>
      <c r="Y105" s="8" t="str">
        <f>IF(OR(Keywords!$E$4="",ISERROR(FIND(LOWER(LEFT(Keywords!$E$4,6)),LOWER(M105)))),"","X")</f>
        <v/>
      </c>
      <c r="Z105" s="8" t="str">
        <f>IF(OR(Keywords!$F$4="",ISERROR(FIND(LOWER(LEFT(Keywords!$F$4,6)),LOWER(O105)))),"","X")</f>
        <v/>
      </c>
      <c r="AA105" s="8" t="str">
        <f>IF(OR(Keywords!$G$4="",ISERROR(FIND(LOWER(LEFT(Keywords!$G$4,6)),LOWER(Q105)))),"","X")</f>
        <v/>
      </c>
      <c r="AB105" s="8" t="str">
        <f>IF(OR(Keywords!$H$4="",ISERROR(FIND(LOWER(LEFT(Keywords!$H$4,6)),LOWER(S105)))),"","X")</f>
        <v/>
      </c>
      <c r="AD105" s="8" t="str">
        <f>IF(ISBLANK(B105),"",IF(ISERROR(MATCH(B105,'Email Addresses'!$E:$E,FALSE)),"X",""))</f>
        <v/>
      </c>
    </row>
    <row r="106" spans="1:30" ht="160" x14ac:dyDescent="0.2">
      <c r="A106" s="24">
        <v>45431.437951388885</v>
      </c>
      <c r="B106" s="23" t="s">
        <v>186</v>
      </c>
      <c r="C106" s="64" t="s">
        <v>1240</v>
      </c>
      <c r="D106" s="23" t="str">
        <f>IF(ISBLANK(B106),"",IF(ISERROR(MATCH(B106,'Email Addresses'!$E$2:$E$140,FALSE)),"","WG1"))</f>
        <v>WG1</v>
      </c>
      <c r="E106" s="23" t="str">
        <f>IF(ISBLANK(B106),"",IF(ISERROR(MATCH(B106,'Email Addresses'!$E$144:$E$284,FALSE)),"","WG2"))</f>
        <v/>
      </c>
      <c r="F106" s="46" t="s">
        <v>916</v>
      </c>
      <c r="G106" s="23" t="s">
        <v>917</v>
      </c>
      <c r="H106" s="23" t="str">
        <f t="shared" si="3"/>
        <v>ales.ruzicka@natur.cuni.cz</v>
      </c>
      <c r="I106" s="23" t="s">
        <v>918</v>
      </c>
      <c r="J106" s="23"/>
      <c r="K106" s="23" t="s">
        <v>534</v>
      </c>
      <c r="L106" s="23" t="s">
        <v>919</v>
      </c>
      <c r="M106" s="23" t="s">
        <v>548</v>
      </c>
      <c r="N106" s="23"/>
      <c r="O106" s="23" t="s">
        <v>1148</v>
      </c>
      <c r="P106" s="23"/>
      <c r="Q106" s="23" t="s">
        <v>920</v>
      </c>
      <c r="R106" s="23"/>
      <c r="S106" s="23" t="s">
        <v>581</v>
      </c>
      <c r="T106" s="23" t="s">
        <v>874</v>
      </c>
      <c r="U106" s="23" t="s">
        <v>1114</v>
      </c>
      <c r="W106" s="8" t="str">
        <f>IF(OR(Keywords!$C$4="",ISERROR(FIND(LOWER(LEFT(Keywords!$C$4,6)),LOWER(I106)))),"","X")</f>
        <v/>
      </c>
      <c r="X106" s="8" t="str">
        <f>IF(OR(Keywords!$D$4="",ISERROR(FIND(LOWER(LEFT(Keywords!$D$4,6)),LOWER(K106)))),"","X")</f>
        <v/>
      </c>
      <c r="Y106" s="8" t="str">
        <f>IF(OR(Keywords!$E$4="",ISERROR(FIND(LOWER(LEFT(Keywords!$E$4,6)),LOWER(M106)))),"","X")</f>
        <v/>
      </c>
      <c r="Z106" s="8" t="str">
        <f>IF(OR(Keywords!$F$4="",ISERROR(FIND(LOWER(LEFT(Keywords!$F$4,6)),LOWER(O106)))),"","X")</f>
        <v/>
      </c>
      <c r="AA106" s="8" t="str">
        <f>IF(OR(Keywords!$G$4="",ISERROR(FIND(LOWER(LEFT(Keywords!$G$4,6)),LOWER(Q106)))),"","X")</f>
        <v/>
      </c>
      <c r="AB106" s="8" t="str">
        <f>IF(OR(Keywords!$H$4="",ISERROR(FIND(LOWER(LEFT(Keywords!$H$4,6)),LOWER(S106)))),"","X")</f>
        <v/>
      </c>
      <c r="AD106" s="8" t="str">
        <f>IF(ISBLANK(B106),"",IF(ISERROR(MATCH(B106,'Email Addresses'!$E:$E,FALSE)),"X",""))</f>
        <v/>
      </c>
    </row>
    <row r="107" spans="1:30" ht="80" x14ac:dyDescent="0.2">
      <c r="A107" s="24">
        <v>45781.891736111109</v>
      </c>
      <c r="B107" s="23" t="s">
        <v>1497</v>
      </c>
      <c r="C107" s="25" t="s">
        <v>1240</v>
      </c>
      <c r="D107" s="23" t="str">
        <f>IF(ISBLANK(B107),"",IF(ISERROR(MATCH(B107,'Email Addresses'!$E$2:$E$140,FALSE)),"","WG1"))</f>
        <v>WG1</v>
      </c>
      <c r="E107" s="23" t="str">
        <f>IF(ISBLANK(B107),"",IF(ISERROR(MATCH(B107,'Email Addresses'!$E$144:$E$284,FALSE)),"","WG2"))</f>
        <v>WG2</v>
      </c>
      <c r="F107" s="46" t="s">
        <v>1496</v>
      </c>
      <c r="G107" s="23" t="s">
        <v>1495</v>
      </c>
      <c r="H107" s="23" t="str">
        <f t="shared" si="3"/>
        <v>oediz40@gmail.com</v>
      </c>
      <c r="I107" s="23" t="s">
        <v>537</v>
      </c>
      <c r="J107" s="23"/>
      <c r="K107" s="23" t="s">
        <v>1569</v>
      </c>
      <c r="L107" s="23"/>
      <c r="M107" s="23" t="s">
        <v>577</v>
      </c>
      <c r="N107" s="23"/>
      <c r="O107" s="23" t="s">
        <v>780</v>
      </c>
      <c r="P107" s="23"/>
      <c r="Q107" s="23" t="s">
        <v>793</v>
      </c>
      <c r="R107" s="23"/>
      <c r="S107" s="23" t="s">
        <v>1250</v>
      </c>
      <c r="T107" s="23" t="s">
        <v>1250</v>
      </c>
      <c r="U107" s="23"/>
      <c r="V107" s="6"/>
      <c r="W107" s="8" t="str">
        <f>IF(OR(Keywords!$C$4="",ISERROR(FIND(LOWER(LEFT(Keywords!$C$4,6)),LOWER(I107)))),"","X")</f>
        <v/>
      </c>
      <c r="X107" s="8" t="str">
        <f>IF(OR(Keywords!$D$4="",ISERROR(FIND(LOWER(LEFT(Keywords!$D$4,6)),LOWER(K107)))),"","X")</f>
        <v/>
      </c>
      <c r="Y107" s="8" t="str">
        <f>IF(OR(Keywords!$E$4="",ISERROR(FIND(LOWER(LEFT(Keywords!$E$4,6)),LOWER(M107)))),"","X")</f>
        <v/>
      </c>
      <c r="Z107" s="8" t="str">
        <f>IF(OR(Keywords!$F$4="",ISERROR(FIND(LOWER(LEFT(Keywords!$F$4,6)),LOWER(O107)))),"","X")</f>
        <v/>
      </c>
      <c r="AA107" s="8" t="str">
        <f>IF(OR(Keywords!$G$4="",ISERROR(FIND(LOWER(LEFT(Keywords!$G$4,6)),LOWER(Q107)))),"","X")</f>
        <v/>
      </c>
      <c r="AB107" s="8" t="str">
        <f>IF(OR(Keywords!$H$4="",ISERROR(FIND(LOWER(LEFT(Keywords!$H$4,6)),LOWER(S107)))),"","X")</f>
        <v/>
      </c>
      <c r="AC107" s="48"/>
      <c r="AD107" s="8" t="str">
        <f>IF(ISBLANK(B107),"",IF(ISERROR(MATCH(B107,'Email Addresses'!$E:$E,FALSE)),"X",""))</f>
        <v/>
      </c>
    </row>
    <row r="108" spans="1:30" s="6" customFormat="1" ht="60" x14ac:dyDescent="0.2">
      <c r="A108" s="24">
        <v>45412.830416666664</v>
      </c>
      <c r="B108" s="23" t="s">
        <v>185</v>
      </c>
      <c r="C108" s="64" t="s">
        <v>1240</v>
      </c>
      <c r="D108" s="23" t="str">
        <f>IF(ISBLANK(B108),"",IF(ISERROR(MATCH(B108,'Email Addresses'!$E$2:$E$140,FALSE)),"","WG1"))</f>
        <v>WG1</v>
      </c>
      <c r="E108" s="23" t="str">
        <f>IF(ISBLANK(B108),"",IF(ISERROR(MATCH(B108,'Email Addresses'!$E$144:$E$284,FALSE)),"","WG2"))</f>
        <v/>
      </c>
      <c r="F108" s="46" t="s">
        <v>719</v>
      </c>
      <c r="G108" s="23" t="s">
        <v>718</v>
      </c>
      <c r="H108" s="23" t="str">
        <f t="shared" si="3"/>
        <v>ece_t_saka@hotmail.com</v>
      </c>
      <c r="I108" s="23" t="s">
        <v>717</v>
      </c>
      <c r="J108" s="23" t="s">
        <v>831</v>
      </c>
      <c r="K108" s="23" t="s">
        <v>534</v>
      </c>
      <c r="L108" s="23"/>
      <c r="M108" s="23" t="s">
        <v>716</v>
      </c>
      <c r="N108" s="23"/>
      <c r="O108" s="23" t="s">
        <v>680</v>
      </c>
      <c r="P108" s="23"/>
      <c r="Q108" s="23" t="s">
        <v>715</v>
      </c>
      <c r="R108" s="23"/>
      <c r="S108" s="23" t="s">
        <v>581</v>
      </c>
      <c r="T108" s="23" t="s">
        <v>580</v>
      </c>
      <c r="U108" s="23"/>
      <c r="V108" s="7"/>
      <c r="W108" s="8" t="str">
        <f>IF(OR(Keywords!$C$4="",ISERROR(FIND(LOWER(LEFT(Keywords!$C$4,6)),LOWER(I108)))),"","X")</f>
        <v/>
      </c>
      <c r="X108" s="8" t="str">
        <f>IF(OR(Keywords!$D$4="",ISERROR(FIND(LOWER(LEFT(Keywords!$D$4,6)),LOWER(K108)))),"","X")</f>
        <v/>
      </c>
      <c r="Y108" s="8" t="str">
        <f>IF(OR(Keywords!$E$4="",ISERROR(FIND(LOWER(LEFT(Keywords!$E$4,6)),LOWER(M108)))),"","X")</f>
        <v/>
      </c>
      <c r="Z108" s="8" t="str">
        <f>IF(OR(Keywords!$F$4="",ISERROR(FIND(LOWER(LEFT(Keywords!$F$4,6)),LOWER(O108)))),"","X")</f>
        <v/>
      </c>
      <c r="AA108" s="8" t="str">
        <f>IF(OR(Keywords!$G$4="",ISERROR(FIND(LOWER(LEFT(Keywords!$G$4,6)),LOWER(Q108)))),"","X")</f>
        <v/>
      </c>
      <c r="AB108" s="8" t="str">
        <f>IF(OR(Keywords!$H$4="",ISERROR(FIND(LOWER(LEFT(Keywords!$H$4,6)),LOWER(S108)))),"","X")</f>
        <v/>
      </c>
      <c r="AC108" s="9"/>
      <c r="AD108" s="8" t="str">
        <f>IF(ISBLANK(B108),"",IF(ISERROR(MATCH(B108,'Email Addresses'!$E:$E,FALSE)),"X",""))</f>
        <v/>
      </c>
    </row>
    <row r="109" spans="1:30" s="6" customFormat="1" ht="100" x14ac:dyDescent="0.2">
      <c r="A109" s="24">
        <v>45683.777384259258</v>
      </c>
      <c r="B109" s="23" t="s">
        <v>1333</v>
      </c>
      <c r="C109" s="25" t="s">
        <v>1240</v>
      </c>
      <c r="D109" s="23" t="str">
        <f>IF(ISBLANK(B109),"",IF(ISERROR(MATCH(B109,'Email Addresses'!$E$2:$E$140,FALSE)),"","WG1"))</f>
        <v>WG1</v>
      </c>
      <c r="E109" s="23" t="str">
        <f>IF(ISBLANK(B109),"",IF(ISERROR(MATCH(B109,'Email Addresses'!$E$144:$E$284,FALSE)),"","WG2"))</f>
        <v>WG2</v>
      </c>
      <c r="F109" s="46" t="s">
        <v>1332</v>
      </c>
      <c r="G109" s="23" t="s">
        <v>1400</v>
      </c>
      <c r="H109" s="23" t="str">
        <f t="shared" si="3"/>
        <v>carla.santos@tecnico.ulisboa.pt</v>
      </c>
      <c r="I109" s="23" t="s">
        <v>757</v>
      </c>
      <c r="J109" s="23" t="s">
        <v>1405</v>
      </c>
      <c r="K109" s="23" t="s">
        <v>888</v>
      </c>
      <c r="L109" s="23" t="s">
        <v>1406</v>
      </c>
      <c r="M109" s="23" t="s">
        <v>584</v>
      </c>
      <c r="N109" s="23"/>
      <c r="O109" s="23" t="s">
        <v>1407</v>
      </c>
      <c r="P109" s="23"/>
      <c r="Q109" s="23" t="s">
        <v>1408</v>
      </c>
      <c r="R109" s="23"/>
      <c r="S109" s="23" t="s">
        <v>581</v>
      </c>
      <c r="T109" s="23" t="s">
        <v>580</v>
      </c>
      <c r="U109" s="23"/>
      <c r="W109" s="8" t="str">
        <f>IF(OR(Keywords!$C$4="",ISERROR(FIND(LOWER(LEFT(Keywords!$C$4,6)),LOWER(I109)))),"","X")</f>
        <v/>
      </c>
      <c r="X109" s="8" t="str">
        <f>IF(OR(Keywords!$D$4="",ISERROR(FIND(LOWER(LEFT(Keywords!$D$4,6)),LOWER(K109)))),"","X")</f>
        <v/>
      </c>
      <c r="Y109" s="8" t="str">
        <f>IF(OR(Keywords!$E$4="",ISERROR(FIND(LOWER(LEFT(Keywords!$E$4,6)),LOWER(M109)))),"","X")</f>
        <v/>
      </c>
      <c r="Z109" s="8" t="str">
        <f>IF(OR(Keywords!$F$4="",ISERROR(FIND(LOWER(LEFT(Keywords!$F$4,6)),LOWER(O109)))),"","X")</f>
        <v/>
      </c>
      <c r="AA109" s="8" t="str">
        <f>IF(OR(Keywords!$G$4="",ISERROR(FIND(LOWER(LEFT(Keywords!$G$4,6)),LOWER(Q109)))),"","X")</f>
        <v/>
      </c>
      <c r="AB109" s="8" t="str">
        <f>IF(OR(Keywords!$H$4="",ISERROR(FIND(LOWER(LEFT(Keywords!$H$4,6)),LOWER(S109)))),"","X")</f>
        <v/>
      </c>
      <c r="AC109" s="48"/>
      <c r="AD109" s="8" t="str">
        <f>IF(ISBLANK(B109),"",IF(ISERROR(MATCH(B109,'Email Addresses'!$E:$E,FALSE)),"X",""))</f>
        <v/>
      </c>
    </row>
    <row r="110" spans="1:30" s="6" customFormat="1" ht="60" x14ac:dyDescent="0.2">
      <c r="A110" s="24">
        <v>45439.813437500001</v>
      </c>
      <c r="B110" s="23" t="s">
        <v>288</v>
      </c>
      <c r="C110" s="64" t="s">
        <v>1240</v>
      </c>
      <c r="D110" s="23" t="str">
        <f>IF(ISBLANK(B110),"",IF(ISERROR(MATCH(B110,'Email Addresses'!$E$2:$E$140,FALSE)),"","WG1"))</f>
        <v>WG1</v>
      </c>
      <c r="E110" s="23" t="str">
        <f>IF(ISBLANK(B110),"",IF(ISERROR(MATCH(B110,'Email Addresses'!$E$144:$E$284,FALSE)),"","WG2"))</f>
        <v>WG2</v>
      </c>
      <c r="F110" s="46" t="s">
        <v>1004</v>
      </c>
      <c r="G110" s="23" t="s">
        <v>1039</v>
      </c>
      <c r="H110" s="23" t="str">
        <f t="shared" si="3"/>
        <v>pavelsar@inbox.lv</v>
      </c>
      <c r="I110" s="23" t="s">
        <v>552</v>
      </c>
      <c r="J110" s="23" t="s">
        <v>1068</v>
      </c>
      <c r="K110" s="23" t="s">
        <v>532</v>
      </c>
      <c r="L110" s="23"/>
      <c r="M110" s="23" t="s">
        <v>542</v>
      </c>
      <c r="N110" s="23"/>
      <c r="O110" s="23" t="s">
        <v>1149</v>
      </c>
      <c r="P110" s="23"/>
      <c r="Q110" s="23" t="s">
        <v>568</v>
      </c>
      <c r="R110" s="23"/>
      <c r="S110" s="23" t="s">
        <v>580</v>
      </c>
      <c r="T110" s="23" t="s">
        <v>580</v>
      </c>
      <c r="U110" s="23"/>
      <c r="V110" s="7"/>
      <c r="W110" s="8" t="str">
        <f>IF(OR(Keywords!$C$4="",ISERROR(FIND(LOWER(LEFT(Keywords!$C$4,6)),LOWER(I110)))),"","X")</f>
        <v/>
      </c>
      <c r="X110" s="8" t="str">
        <f>IF(OR(Keywords!$D$4="",ISERROR(FIND(LOWER(LEFT(Keywords!$D$4,6)),LOWER(K110)))),"","X")</f>
        <v/>
      </c>
      <c r="Y110" s="8" t="str">
        <f>IF(OR(Keywords!$E$4="",ISERROR(FIND(LOWER(LEFT(Keywords!$E$4,6)),LOWER(M110)))),"","X")</f>
        <v/>
      </c>
      <c r="Z110" s="8" t="str">
        <f>IF(OR(Keywords!$F$4="",ISERROR(FIND(LOWER(LEFT(Keywords!$F$4,6)),LOWER(O110)))),"","X")</f>
        <v/>
      </c>
      <c r="AA110" s="8" t="str">
        <f>IF(OR(Keywords!$G$4="",ISERROR(FIND(LOWER(LEFT(Keywords!$G$4,6)),LOWER(Q110)))),"","X")</f>
        <v/>
      </c>
      <c r="AB110" s="8" t="str">
        <f>IF(OR(Keywords!$H$4="",ISERROR(FIND(LOWER(LEFT(Keywords!$H$4,6)),LOWER(S110)))),"","X")</f>
        <v/>
      </c>
      <c r="AC110" s="9"/>
      <c r="AD110" s="8" t="str">
        <f>IF(ISBLANK(B110),"",IF(ISERROR(MATCH(B110,'Email Addresses'!$E:$E,FALSE)),"X",""))</f>
        <v/>
      </c>
    </row>
    <row r="111" spans="1:30" s="6" customFormat="1" ht="160" x14ac:dyDescent="0.2">
      <c r="A111" s="24">
        <v>45412.879699074074</v>
      </c>
      <c r="B111" s="23" t="s">
        <v>184</v>
      </c>
      <c r="C111" s="64" t="s">
        <v>1240</v>
      </c>
      <c r="D111" s="23" t="str">
        <f>IF(ISBLANK(B111),"",IF(ISERROR(MATCH(B111,'Email Addresses'!$E$2:$E$140,FALSE)),"","WG1"))</f>
        <v>WG1</v>
      </c>
      <c r="E111" s="23" t="str">
        <f>IF(ISBLANK(B111),"",IF(ISERROR(MATCH(B111,'Email Addresses'!$E$144:$E$284,FALSE)),"","WG2"))</f>
        <v>WG2</v>
      </c>
      <c r="F111" s="46" t="s">
        <v>710</v>
      </c>
      <c r="G111" s="23" t="s">
        <v>709</v>
      </c>
      <c r="H111" s="23" t="str">
        <f t="shared" si="3"/>
        <v>shah@ruc.dk</v>
      </c>
      <c r="I111" s="23" t="s">
        <v>708</v>
      </c>
      <c r="J111" s="23" t="s">
        <v>1090</v>
      </c>
      <c r="K111" s="23" t="s">
        <v>532</v>
      </c>
      <c r="L111" s="23" t="s">
        <v>1084</v>
      </c>
      <c r="M111" s="23" t="s">
        <v>707</v>
      </c>
      <c r="N111" s="23"/>
      <c r="O111" s="23" t="s">
        <v>1135</v>
      </c>
      <c r="P111" s="23" t="s">
        <v>706</v>
      </c>
      <c r="Q111" s="23" t="s">
        <v>705</v>
      </c>
      <c r="R111" s="23" t="s">
        <v>843</v>
      </c>
      <c r="S111" s="23" t="s">
        <v>581</v>
      </c>
      <c r="T111" s="23" t="s">
        <v>581</v>
      </c>
      <c r="U111" s="23" t="s">
        <v>704</v>
      </c>
      <c r="V111" s="7"/>
      <c r="W111" s="8" t="str">
        <f>IF(OR(Keywords!$C$4="",ISERROR(FIND(LOWER(LEFT(Keywords!$C$4,6)),LOWER(I111)))),"","X")</f>
        <v/>
      </c>
      <c r="X111" s="8" t="str">
        <f>IF(OR(Keywords!$D$4="",ISERROR(FIND(LOWER(LEFT(Keywords!$D$4,6)),LOWER(K111)))),"","X")</f>
        <v/>
      </c>
      <c r="Y111" s="8" t="str">
        <f>IF(OR(Keywords!$E$4="",ISERROR(FIND(LOWER(LEFT(Keywords!$E$4,6)),LOWER(M111)))),"","X")</f>
        <v/>
      </c>
      <c r="Z111" s="8" t="str">
        <f>IF(OR(Keywords!$F$4="",ISERROR(FIND(LOWER(LEFT(Keywords!$F$4,6)),LOWER(O111)))),"","X")</f>
        <v/>
      </c>
      <c r="AA111" s="8" t="str">
        <f>IF(OR(Keywords!$G$4="",ISERROR(FIND(LOWER(LEFT(Keywords!$G$4,6)),LOWER(Q111)))),"","X")</f>
        <v/>
      </c>
      <c r="AB111" s="8" t="str">
        <f>IF(OR(Keywords!$H$4="",ISERROR(FIND(LOWER(LEFT(Keywords!$H$4,6)),LOWER(S111)))),"","X")</f>
        <v/>
      </c>
      <c r="AC111" s="9"/>
      <c r="AD111" s="8" t="str">
        <f>IF(ISBLANK(B111),"",IF(ISERROR(MATCH(B111,'Email Addresses'!$E:$E,FALSE)),"X",""))</f>
        <v/>
      </c>
    </row>
    <row r="112" spans="1:30" s="6" customFormat="1" ht="40" x14ac:dyDescent="0.2">
      <c r="A112" s="24">
        <v>45781.381539351853</v>
      </c>
      <c r="B112" s="23" t="s">
        <v>1365</v>
      </c>
      <c r="C112" s="25" t="s">
        <v>1240</v>
      </c>
      <c r="D112" s="23" t="str">
        <f>IF(ISBLANK(B112),"",IF(ISERROR(MATCH(B112,'Email Addresses'!$E$2:$E$140,FALSE)),"","WG1"))</f>
        <v/>
      </c>
      <c r="E112" s="23" t="str">
        <f>IF(ISBLANK(B112),"",IF(ISERROR(MATCH(B112,'Email Addresses'!$E$144:$E$284,FALSE)),"","WG2"))</f>
        <v>WG2</v>
      </c>
      <c r="F112" s="46" t="s">
        <v>1364</v>
      </c>
      <c r="G112" s="23" t="s">
        <v>1363</v>
      </c>
      <c r="H112" s="23" t="str">
        <f t="shared" si="3"/>
        <v>giorgi@agri.gov.il</v>
      </c>
      <c r="I112" s="23" t="s">
        <v>561</v>
      </c>
      <c r="J112" s="23"/>
      <c r="K112" s="23" t="s">
        <v>532</v>
      </c>
      <c r="L112" s="23" t="s">
        <v>1551</v>
      </c>
      <c r="M112" s="23" t="s">
        <v>774</v>
      </c>
      <c r="N112" s="23"/>
      <c r="O112" s="23" t="s">
        <v>553</v>
      </c>
      <c r="P112" s="23" t="s">
        <v>1552</v>
      </c>
      <c r="Q112" s="23" t="s">
        <v>770</v>
      </c>
      <c r="R112" s="23"/>
      <c r="S112" s="23" t="s">
        <v>581</v>
      </c>
      <c r="T112" s="23" t="s">
        <v>581</v>
      </c>
      <c r="U112" s="23" t="s">
        <v>1553</v>
      </c>
      <c r="W112" s="8" t="str">
        <f>IF(OR(Keywords!$C$4="",ISERROR(FIND(LOWER(LEFT(Keywords!$C$4,6)),LOWER(I112)))),"","X")</f>
        <v/>
      </c>
      <c r="X112" s="8" t="str">
        <f>IF(OR(Keywords!$D$4="",ISERROR(FIND(LOWER(LEFT(Keywords!$D$4,6)),LOWER(K112)))),"","X")</f>
        <v/>
      </c>
      <c r="Y112" s="8" t="str">
        <f>IF(OR(Keywords!$E$4="",ISERROR(FIND(LOWER(LEFT(Keywords!$E$4,6)),LOWER(M112)))),"","X")</f>
        <v/>
      </c>
      <c r="Z112" s="8" t="str">
        <f>IF(OR(Keywords!$F$4="",ISERROR(FIND(LOWER(LEFT(Keywords!$F$4,6)),LOWER(O112)))),"","X")</f>
        <v/>
      </c>
      <c r="AA112" s="8" t="str">
        <f>IF(OR(Keywords!$G$4="",ISERROR(FIND(LOWER(LEFT(Keywords!$G$4,6)),LOWER(Q112)))),"","X")</f>
        <v/>
      </c>
      <c r="AB112" s="8" t="str">
        <f>IF(OR(Keywords!$H$4="",ISERROR(FIND(LOWER(LEFT(Keywords!$H$4,6)),LOWER(S112)))),"","X")</f>
        <v/>
      </c>
      <c r="AC112" s="48"/>
      <c r="AD112" s="8" t="str">
        <f>IF(ISBLANK(B112),"",IF(ISERROR(MATCH(B112,'Email Addresses'!$E:$E,FALSE)),"X",""))</f>
        <v/>
      </c>
    </row>
    <row r="113" spans="1:30" s="6" customFormat="1" ht="60" x14ac:dyDescent="0.2">
      <c r="A113" s="24">
        <v>45698.407418981478</v>
      </c>
      <c r="B113" s="23" t="s">
        <v>147</v>
      </c>
      <c r="C113" s="25" t="s">
        <v>1240</v>
      </c>
      <c r="D113" s="23" t="str">
        <f>IF(ISBLANK(B113),"",IF(ISERROR(MATCH(B113,'Email Addresses'!$E$2:$E$140,FALSE)),"","WG1"))</f>
        <v>WG1</v>
      </c>
      <c r="E113" s="23" t="str">
        <f>IF(ISBLANK(B113),"",IF(ISERROR(MATCH(B113,'Email Addresses'!$E$144:$E$284,FALSE)),"","WG2"))</f>
        <v/>
      </c>
      <c r="F113" s="46" t="s">
        <v>1006</v>
      </c>
      <c r="G113" s="23" t="s">
        <v>1008</v>
      </c>
      <c r="H113" s="23" t="str">
        <f t="shared" si="3"/>
        <v>dragana.stevanovic@pmf.kg.ac.rs</v>
      </c>
      <c r="I113" s="23" t="s">
        <v>1456</v>
      </c>
      <c r="J113" s="23"/>
      <c r="K113" s="23" t="s">
        <v>439</v>
      </c>
      <c r="L113" s="23"/>
      <c r="M113" s="23" t="s">
        <v>545</v>
      </c>
      <c r="N113" s="23"/>
      <c r="O113" s="23" t="s">
        <v>635</v>
      </c>
      <c r="P113" s="23" t="s">
        <v>1457</v>
      </c>
      <c r="Q113" s="23" t="s">
        <v>790</v>
      </c>
      <c r="R113" s="23"/>
      <c r="S113" s="23" t="s">
        <v>1250</v>
      </c>
      <c r="T113" s="23" t="s">
        <v>580</v>
      </c>
      <c r="U113" s="23" t="s">
        <v>1458</v>
      </c>
      <c r="V113" s="7"/>
      <c r="W113" s="8" t="str">
        <f>IF(OR(Keywords!$C$4="",ISERROR(FIND(LOWER(LEFT(Keywords!$C$4,6)),LOWER(I113)))),"","X")</f>
        <v/>
      </c>
      <c r="X113" s="8" t="str">
        <f>IF(OR(Keywords!$D$4="",ISERROR(FIND(LOWER(LEFT(Keywords!$D$4,6)),LOWER(K113)))),"","X")</f>
        <v/>
      </c>
      <c r="Y113" s="8" t="str">
        <f>IF(OR(Keywords!$E$4="",ISERROR(FIND(LOWER(LEFT(Keywords!$E$4,6)),LOWER(M113)))),"","X")</f>
        <v/>
      </c>
      <c r="Z113" s="8" t="str">
        <f>IF(OR(Keywords!$F$4="",ISERROR(FIND(LOWER(LEFT(Keywords!$F$4,6)),LOWER(O113)))),"","X")</f>
        <v/>
      </c>
      <c r="AA113" s="8" t="str">
        <f>IF(OR(Keywords!$G$4="",ISERROR(FIND(LOWER(LEFT(Keywords!$G$4,6)),LOWER(Q113)))),"","X")</f>
        <v/>
      </c>
      <c r="AB113" s="8" t="str">
        <f>IF(OR(Keywords!$H$4="",ISERROR(FIND(LOWER(LEFT(Keywords!$H$4,6)),LOWER(S113)))),"","X")</f>
        <v/>
      </c>
      <c r="AC113" s="9"/>
      <c r="AD113" s="8" t="str">
        <f>IF(ISBLANK(B113),"",IF(ISERROR(MATCH(B113,'Email Addresses'!$E:$E,FALSE)),"X",""))</f>
        <v/>
      </c>
    </row>
    <row r="114" spans="1:30" s="6" customFormat="1" ht="80" x14ac:dyDescent="0.2">
      <c r="A114" s="24">
        <v>45712.672175925924</v>
      </c>
      <c r="B114" s="23" t="s">
        <v>1193</v>
      </c>
      <c r="C114" s="25"/>
      <c r="D114" s="23" t="str">
        <f>IF(ISBLANK(B114),"",IF(ISERROR(MATCH(B114,'Email Addresses'!$E$2:$E$140,FALSE)),"","WG1"))</f>
        <v>WG1</v>
      </c>
      <c r="E114" s="23" t="str">
        <f>IF(ISBLANK(B114),"",IF(ISERROR(MATCH(B114,'Email Addresses'!$E$144:$E$284,FALSE)),"","WG2"))</f>
        <v>WG2</v>
      </c>
      <c r="F114" s="46" t="s">
        <v>1192</v>
      </c>
      <c r="G114" s="23" t="s">
        <v>1191</v>
      </c>
      <c r="H114" s="23" t="str">
        <f t="shared" si="3"/>
        <v>thomas.strassner@tu-dresden.de</v>
      </c>
      <c r="I114" s="23" t="s">
        <v>1529</v>
      </c>
      <c r="J114" s="23"/>
      <c r="K114" s="23" t="s">
        <v>439</v>
      </c>
      <c r="L114" s="23" t="s">
        <v>1530</v>
      </c>
      <c r="M114" s="23" t="s">
        <v>545</v>
      </c>
      <c r="N114" s="23" t="s">
        <v>1531</v>
      </c>
      <c r="O114" s="23" t="s">
        <v>1532</v>
      </c>
      <c r="P114" s="23" t="s">
        <v>1533</v>
      </c>
      <c r="Q114" s="23" t="s">
        <v>439</v>
      </c>
      <c r="R114" s="23" t="s">
        <v>1534</v>
      </c>
      <c r="S114" s="23" t="s">
        <v>1250</v>
      </c>
      <c r="T114" s="23" t="s">
        <v>580</v>
      </c>
      <c r="U114" s="23"/>
      <c r="W114" s="8" t="str">
        <f>IF(OR(Keywords!$C$4="",ISERROR(FIND(LOWER(LEFT(Keywords!$C$4,6)),LOWER(I114)))),"","X")</f>
        <v/>
      </c>
      <c r="X114" s="8" t="str">
        <f>IF(OR(Keywords!$D$4="",ISERROR(FIND(LOWER(LEFT(Keywords!$D$4,6)),LOWER(K114)))),"","X")</f>
        <v/>
      </c>
      <c r="Y114" s="8" t="str">
        <f>IF(OR(Keywords!$E$4="",ISERROR(FIND(LOWER(LEFT(Keywords!$E$4,6)),LOWER(M114)))),"","X")</f>
        <v/>
      </c>
      <c r="Z114" s="8" t="str">
        <f>IF(OR(Keywords!$F$4="",ISERROR(FIND(LOWER(LEFT(Keywords!$F$4,6)),LOWER(O114)))),"","X")</f>
        <v/>
      </c>
      <c r="AA114" s="8" t="str">
        <f>IF(OR(Keywords!$G$4="",ISERROR(FIND(LOWER(LEFT(Keywords!$G$4,6)),LOWER(Q114)))),"","X")</f>
        <v/>
      </c>
      <c r="AB114" s="8" t="str">
        <f>IF(OR(Keywords!$H$4="",ISERROR(FIND(LOWER(LEFT(Keywords!$H$4,6)),LOWER(S114)))),"","X")</f>
        <v/>
      </c>
      <c r="AC114" s="48"/>
      <c r="AD114" s="8" t="str">
        <f>IF(ISBLANK(B114),"",IF(ISERROR(MATCH(B114,'Email Addresses'!$E:$E,FALSE)),"X",""))</f>
        <v/>
      </c>
    </row>
    <row r="115" spans="1:30" s="6" customFormat="1" ht="60" x14ac:dyDescent="0.2">
      <c r="A115" s="24">
        <v>45911.454571759263</v>
      </c>
      <c r="B115" s="23" t="s">
        <v>183</v>
      </c>
      <c r="C115" s="25" t="s">
        <v>1240</v>
      </c>
      <c r="D115" s="23" t="str">
        <f>IF(ISBLANK(B115),"",IF(ISERROR(MATCH(B115,'Email Addresses'!$E$2:$E$140,FALSE)),"","WG1"))</f>
        <v>WG1</v>
      </c>
      <c r="E115" s="23" t="str">
        <f>IF(ISBLANK(B115),"",IF(ISERROR(MATCH(B115,'Email Addresses'!$E$144:$E$284,FALSE)),"","WG2"))</f>
        <v/>
      </c>
      <c r="F115" s="46" t="s">
        <v>1646</v>
      </c>
      <c r="G115" s="23" t="s">
        <v>1194</v>
      </c>
      <c r="H115" s="23" t="str">
        <f t="shared" si="3"/>
        <v>jasmin.suljagic@untz.ba</v>
      </c>
      <c r="I115" s="23" t="s">
        <v>1692</v>
      </c>
      <c r="J115" s="23"/>
      <c r="K115" s="23" t="s">
        <v>775</v>
      </c>
      <c r="L115" s="23"/>
      <c r="M115" s="23" t="s">
        <v>1693</v>
      </c>
      <c r="N115" s="23"/>
      <c r="O115" s="23" t="s">
        <v>680</v>
      </c>
      <c r="P115" s="23"/>
      <c r="Q115" s="23" t="s">
        <v>727</v>
      </c>
      <c r="R115" s="23"/>
      <c r="S115" s="23" t="s">
        <v>581</v>
      </c>
      <c r="T115" s="23" t="s">
        <v>1250</v>
      </c>
      <c r="U115" s="23" t="s">
        <v>580</v>
      </c>
      <c r="V115" s="7"/>
      <c r="W115" s="8" t="str">
        <f>IF(OR(Keywords!$C$4="",ISERROR(FIND(LOWER(LEFT(Keywords!$C$4,6)),LOWER(I115)))),"","X")</f>
        <v/>
      </c>
      <c r="X115" s="8" t="str">
        <f>IF(OR(Keywords!$D$4="",ISERROR(FIND(LOWER(LEFT(Keywords!$D$4,6)),LOWER(K115)))),"","X")</f>
        <v/>
      </c>
      <c r="Y115" s="8" t="str">
        <f>IF(OR(Keywords!$E$4="",ISERROR(FIND(LOWER(LEFT(Keywords!$E$4,6)),LOWER(M115)))),"","X")</f>
        <v/>
      </c>
      <c r="Z115" s="8" t="str">
        <f>IF(OR(Keywords!$F$4="",ISERROR(FIND(LOWER(LEFT(Keywords!$F$4,6)),LOWER(O115)))),"","X")</f>
        <v/>
      </c>
      <c r="AA115" s="8" t="str">
        <f>IF(OR(Keywords!$G$4="",ISERROR(FIND(LOWER(LEFT(Keywords!$G$4,6)),LOWER(Q115)))),"","X")</f>
        <v/>
      </c>
      <c r="AB115" s="8" t="str">
        <f>IF(OR(Keywords!$H$4="",ISERROR(FIND(LOWER(LEFT(Keywords!$H$4,6)),LOWER(S115)))),"","X")</f>
        <v/>
      </c>
      <c r="AC115" s="9"/>
      <c r="AD115" s="8" t="str">
        <f>IF(ISBLANK(B115),"",IF(ISERROR(MATCH(B115,'Email Addresses'!$E:$E,FALSE)),"X",""))</f>
        <v/>
      </c>
    </row>
    <row r="116" spans="1:30" s="6" customFormat="1" ht="120" x14ac:dyDescent="0.2">
      <c r="A116" s="24">
        <v>45911.448159722226</v>
      </c>
      <c r="B116" s="23" t="s">
        <v>1503</v>
      </c>
      <c r="C116" s="25" t="s">
        <v>1240</v>
      </c>
      <c r="D116" s="23" t="str">
        <f>IF(ISBLANK(B116),"",IF(ISERROR(MATCH(B116,'Email Addresses'!$E$2:$E$140,FALSE)),"","WG1"))</f>
        <v>WG1</v>
      </c>
      <c r="E116" s="23" t="str">
        <f>IF(ISBLANK(B116),"",IF(ISERROR(MATCH(B116,'Email Addresses'!$E$144:$E$284,FALSE)),"","WG2"))</f>
        <v/>
      </c>
      <c r="F116" s="46" t="s">
        <v>1645</v>
      </c>
      <c r="G116" s="23" t="s">
        <v>1501</v>
      </c>
      <c r="H116" s="23" t="str">
        <f t="shared" si="3"/>
        <v>mersiha.suljkanovic@untz.ba</v>
      </c>
      <c r="I116" s="23" t="s">
        <v>1690</v>
      </c>
      <c r="J116" s="23"/>
      <c r="K116" s="23" t="s">
        <v>888</v>
      </c>
      <c r="L116" s="23" t="s">
        <v>140</v>
      </c>
      <c r="M116" s="23" t="s">
        <v>546</v>
      </c>
      <c r="N116" s="23"/>
      <c r="O116" s="23" t="s">
        <v>597</v>
      </c>
      <c r="P116" s="23"/>
      <c r="Q116" s="23" t="s">
        <v>1691</v>
      </c>
      <c r="R116" s="23"/>
      <c r="S116" s="23" t="s">
        <v>581</v>
      </c>
      <c r="T116" s="23" t="s">
        <v>1250</v>
      </c>
      <c r="U116" s="23"/>
      <c r="V116" s="7"/>
      <c r="W116" s="8" t="str">
        <f>IF(OR(Keywords!$C$4="",ISERROR(FIND(LOWER(LEFT(Keywords!$C$4,6)),LOWER(I116)))),"","X")</f>
        <v/>
      </c>
      <c r="X116" s="8" t="str">
        <f>IF(OR(Keywords!$D$4="",ISERROR(FIND(LOWER(LEFT(Keywords!$D$4,6)),LOWER(K116)))),"","X")</f>
        <v/>
      </c>
      <c r="Y116" s="8" t="str">
        <f>IF(OR(Keywords!$E$4="",ISERROR(FIND(LOWER(LEFT(Keywords!$E$4,6)),LOWER(M116)))),"","X")</f>
        <v/>
      </c>
      <c r="Z116" s="8" t="str">
        <f>IF(OR(Keywords!$F$4="",ISERROR(FIND(LOWER(LEFT(Keywords!$F$4,6)),LOWER(O116)))),"","X")</f>
        <v/>
      </c>
      <c r="AA116" s="8" t="str">
        <f>IF(OR(Keywords!$G$4="",ISERROR(FIND(LOWER(LEFT(Keywords!$G$4,6)),LOWER(Q116)))),"","X")</f>
        <v/>
      </c>
      <c r="AB116" s="8" t="str">
        <f>IF(OR(Keywords!$H$4="",ISERROR(FIND(LOWER(LEFT(Keywords!$H$4,6)),LOWER(S116)))),"","X")</f>
        <v/>
      </c>
      <c r="AC116" s="9"/>
      <c r="AD116" s="8" t="str">
        <f>IF(ISBLANK(B116),"",IF(ISERROR(MATCH(B116,'Email Addresses'!$E:$E,FALSE)),"X",""))</f>
        <v/>
      </c>
    </row>
    <row r="117" spans="1:30" s="6" customFormat="1" ht="60" x14ac:dyDescent="0.2">
      <c r="A117" s="24">
        <v>45436.629675925928</v>
      </c>
      <c r="B117" s="23" t="s">
        <v>309</v>
      </c>
      <c r="C117" s="64" t="s">
        <v>1240</v>
      </c>
      <c r="D117" s="23" t="str">
        <f>IF(ISBLANK(B117),"",IF(ISERROR(MATCH(B117,'Email Addresses'!$E$2:$E$140,FALSE)),"","WG1"))</f>
        <v/>
      </c>
      <c r="E117" s="23" t="str">
        <f>IF(ISBLANK(B117),"",IF(ISERROR(MATCH(B117,'Email Addresses'!$E$144:$E$284,FALSE)),"","WG2"))</f>
        <v>WG2</v>
      </c>
      <c r="F117" s="46" t="s">
        <v>968</v>
      </c>
      <c r="G117" s="23" t="s">
        <v>969</v>
      </c>
      <c r="H117" s="23" t="str">
        <f t="shared" si="3"/>
        <v>erika.svara-fabjan@zag.si</v>
      </c>
      <c r="I117" s="23" t="s">
        <v>970</v>
      </c>
      <c r="J117" s="23"/>
      <c r="K117" s="23" t="s">
        <v>532</v>
      </c>
      <c r="L117" s="23" t="s">
        <v>1104</v>
      </c>
      <c r="M117" s="23" t="s">
        <v>547</v>
      </c>
      <c r="N117" s="23" t="s">
        <v>971</v>
      </c>
      <c r="O117" s="23" t="s">
        <v>558</v>
      </c>
      <c r="P117" s="23"/>
      <c r="Q117" s="23" t="s">
        <v>972</v>
      </c>
      <c r="R117" s="23"/>
      <c r="S117" s="23" t="s">
        <v>581</v>
      </c>
      <c r="T117" s="23" t="s">
        <v>874</v>
      </c>
      <c r="U117" s="23"/>
      <c r="V117" s="7"/>
      <c r="W117" s="8" t="str">
        <f>IF(OR(Keywords!$C$4="",ISERROR(FIND(LOWER(LEFT(Keywords!$C$4,6)),LOWER(I117)))),"","X")</f>
        <v/>
      </c>
      <c r="X117" s="8" t="str">
        <f>IF(OR(Keywords!$D$4="",ISERROR(FIND(LOWER(LEFT(Keywords!$D$4,6)),LOWER(K117)))),"","X")</f>
        <v/>
      </c>
      <c r="Y117" s="8" t="str">
        <f>IF(OR(Keywords!$E$4="",ISERROR(FIND(LOWER(LEFT(Keywords!$E$4,6)),LOWER(M117)))),"","X")</f>
        <v/>
      </c>
      <c r="Z117" s="8" t="str">
        <f>IF(OR(Keywords!$F$4="",ISERROR(FIND(LOWER(LEFT(Keywords!$F$4,6)),LOWER(O117)))),"","X")</f>
        <v/>
      </c>
      <c r="AA117" s="8" t="str">
        <f>IF(OR(Keywords!$G$4="",ISERROR(FIND(LOWER(LEFT(Keywords!$G$4,6)),LOWER(Q117)))),"","X")</f>
        <v/>
      </c>
      <c r="AB117" s="8" t="str">
        <f>IF(OR(Keywords!$H$4="",ISERROR(FIND(LOWER(LEFT(Keywords!$H$4,6)),LOWER(S117)))),"","X")</f>
        <v/>
      </c>
      <c r="AC117" s="9"/>
      <c r="AD117" s="8" t="str">
        <f>IF(ISBLANK(B117),"",IF(ISERROR(MATCH(B117,'Email Addresses'!$E:$E,FALSE)),"X",""))</f>
        <v/>
      </c>
    </row>
    <row r="118" spans="1:30" s="6" customFormat="1" ht="60" x14ac:dyDescent="0.2">
      <c r="A118" s="24">
        <v>45412.935439814813</v>
      </c>
      <c r="B118" s="23" t="s">
        <v>414</v>
      </c>
      <c r="C118" s="64" t="s">
        <v>1240</v>
      </c>
      <c r="D118" s="23" t="str">
        <f>IF(ISBLANK(B118),"",IF(ISERROR(MATCH(B118,'Email Addresses'!$E$2:$E$140,FALSE)),"","WG1"))</f>
        <v/>
      </c>
      <c r="E118" s="23" t="str">
        <f>IF(ISBLANK(B118),"",IF(ISERROR(MATCH(B118,'Email Addresses'!$E$144:$E$284,FALSE)),"","WG2"))</f>
        <v>WG2</v>
      </c>
      <c r="F118" s="46" t="s">
        <v>696</v>
      </c>
      <c r="G118" s="23" t="s">
        <v>695</v>
      </c>
      <c r="H118" s="23" t="str">
        <f t="shared" si="3"/>
        <v>nathalie.swinnen@solvay.com</v>
      </c>
      <c r="I118" s="23" t="s">
        <v>694</v>
      </c>
      <c r="J118" s="23" t="s">
        <v>832</v>
      </c>
      <c r="K118" s="23" t="s">
        <v>439</v>
      </c>
      <c r="L118" s="23"/>
      <c r="M118" s="23" t="s">
        <v>439</v>
      </c>
      <c r="N118" s="23"/>
      <c r="O118" s="23" t="s">
        <v>1136</v>
      </c>
      <c r="P118" s="23" t="s">
        <v>840</v>
      </c>
      <c r="Q118" s="23" t="s">
        <v>665</v>
      </c>
      <c r="R118" s="23"/>
      <c r="S118" s="23" t="s">
        <v>580</v>
      </c>
      <c r="T118" s="23" t="s">
        <v>580</v>
      </c>
      <c r="U118" s="23"/>
      <c r="V118" s="7"/>
      <c r="W118" s="8" t="str">
        <f>IF(OR(Keywords!$C$4="",ISERROR(FIND(LOWER(LEFT(Keywords!$C$4,6)),LOWER(I118)))),"","X")</f>
        <v/>
      </c>
      <c r="X118" s="8" t="str">
        <f>IF(OR(Keywords!$D$4="",ISERROR(FIND(LOWER(LEFT(Keywords!$D$4,6)),LOWER(K118)))),"","X")</f>
        <v/>
      </c>
      <c r="Y118" s="8" t="str">
        <f>IF(OR(Keywords!$E$4="",ISERROR(FIND(LOWER(LEFT(Keywords!$E$4,6)),LOWER(M118)))),"","X")</f>
        <v/>
      </c>
      <c r="Z118" s="8" t="str">
        <f>IF(OR(Keywords!$F$4="",ISERROR(FIND(LOWER(LEFT(Keywords!$F$4,6)),LOWER(O118)))),"","X")</f>
        <v/>
      </c>
      <c r="AA118" s="8" t="str">
        <f>IF(OR(Keywords!$G$4="",ISERROR(FIND(LOWER(LEFT(Keywords!$G$4,6)),LOWER(Q118)))),"","X")</f>
        <v/>
      </c>
      <c r="AB118" s="8" t="str">
        <f>IF(OR(Keywords!$H$4="",ISERROR(FIND(LOWER(LEFT(Keywords!$H$4,6)),LOWER(S118)))),"","X")</f>
        <v/>
      </c>
      <c r="AC118" s="9"/>
      <c r="AD118" s="8" t="str">
        <f>IF(ISBLANK(B118),"",IF(ISERROR(MATCH(B118,'Email Addresses'!$E:$E,FALSE)),"X",""))</f>
        <v/>
      </c>
    </row>
    <row r="119" spans="1:30" s="6" customFormat="1" ht="140" x14ac:dyDescent="0.2">
      <c r="A119" s="24">
        <v>45684.503113425926</v>
      </c>
      <c r="B119" s="23" t="s">
        <v>1401</v>
      </c>
      <c r="C119" s="25" t="s">
        <v>1240</v>
      </c>
      <c r="D119" s="23" t="str">
        <f>IF(ISBLANK(B119),"",IF(ISERROR(MATCH(B119,'Email Addresses'!$E$2:$E$140,FALSE)),"","WG1"))</f>
        <v>WG1</v>
      </c>
      <c r="E119" s="23" t="str">
        <f>IF(ISBLANK(B119),"",IF(ISERROR(MATCH(B119,'Email Addresses'!$E$144:$E$284,FALSE)),"","WG2"))</f>
        <v>WG2</v>
      </c>
      <c r="F119" s="46" t="s">
        <v>1334</v>
      </c>
      <c r="G119" s="23" t="s">
        <v>1171</v>
      </c>
      <c r="H119" s="23" t="str">
        <f t="shared" si="3"/>
        <v>szumnaa@icho.edu.pl</v>
      </c>
      <c r="I119" s="23" t="s">
        <v>1414</v>
      </c>
      <c r="J119" s="23"/>
      <c r="K119" s="23" t="s">
        <v>625</v>
      </c>
      <c r="L119" s="23"/>
      <c r="M119" s="23" t="s">
        <v>577</v>
      </c>
      <c r="N119" s="23"/>
      <c r="O119" s="23" t="s">
        <v>1415</v>
      </c>
      <c r="P119" s="23"/>
      <c r="Q119" s="23" t="s">
        <v>1416</v>
      </c>
      <c r="R119" s="23"/>
      <c r="S119" s="23" t="s">
        <v>581</v>
      </c>
      <c r="T119" s="23" t="s">
        <v>1250</v>
      </c>
      <c r="U119" s="23" t="s">
        <v>1114</v>
      </c>
      <c r="W119" s="8" t="str">
        <f>IF(OR(Keywords!$C$4="",ISERROR(FIND(LOWER(LEFT(Keywords!$C$4,6)),LOWER(I119)))),"","X")</f>
        <v/>
      </c>
      <c r="X119" s="8" t="str">
        <f>IF(OR(Keywords!$D$4="",ISERROR(FIND(LOWER(LEFT(Keywords!$D$4,6)),LOWER(K119)))),"","X")</f>
        <v/>
      </c>
      <c r="Y119" s="8" t="str">
        <f>IF(OR(Keywords!$E$4="",ISERROR(FIND(LOWER(LEFT(Keywords!$E$4,6)),LOWER(M119)))),"","X")</f>
        <v/>
      </c>
      <c r="Z119" s="8" t="str">
        <f>IF(OR(Keywords!$F$4="",ISERROR(FIND(LOWER(LEFT(Keywords!$F$4,6)),LOWER(O119)))),"","X")</f>
        <v/>
      </c>
      <c r="AA119" s="8" t="str">
        <f>IF(OR(Keywords!$G$4="",ISERROR(FIND(LOWER(LEFT(Keywords!$G$4,6)),LOWER(Q119)))),"","X")</f>
        <v/>
      </c>
      <c r="AB119" s="8" t="str">
        <f>IF(OR(Keywords!$H$4="",ISERROR(FIND(LOWER(LEFT(Keywords!$H$4,6)),LOWER(S119)))),"","X")</f>
        <v/>
      </c>
      <c r="AC119" s="48"/>
      <c r="AD119" s="8" t="str">
        <f>IF(ISBLANK(B119),"",IF(ISERROR(MATCH(B119,'Email Addresses'!$E:$E,FALSE)),"X",""))</f>
        <v/>
      </c>
    </row>
    <row r="120" spans="1:30" s="6" customFormat="1" ht="120" x14ac:dyDescent="0.2">
      <c r="A120" s="24">
        <v>45428.865358796298</v>
      </c>
      <c r="B120" s="23" t="s">
        <v>166</v>
      </c>
      <c r="C120" s="64" t="s">
        <v>1240</v>
      </c>
      <c r="D120" s="23" t="str">
        <f>IF(ISBLANK(B120),"",IF(ISERROR(MATCH(B120,'Email Addresses'!$E$2:$E$140,FALSE)),"","WG1"))</f>
        <v>WG1</v>
      </c>
      <c r="E120" s="23" t="str">
        <f>IF(ISBLANK(B120),"",IF(ISERROR(MATCH(B120,'Email Addresses'!$E$144:$E$284,FALSE)),"","WG2"))</f>
        <v/>
      </c>
      <c r="F120" s="46" t="s">
        <v>1383</v>
      </c>
      <c r="G120" s="23" t="s">
        <v>845</v>
      </c>
      <c r="H120" s="23" t="str">
        <f t="shared" si="3"/>
        <v>mtabakci@ktun.edu.tr</v>
      </c>
      <c r="I120" s="23" t="s">
        <v>579</v>
      </c>
      <c r="J120" s="23"/>
      <c r="K120" s="23" t="s">
        <v>578</v>
      </c>
      <c r="L120" s="23"/>
      <c r="M120" s="23" t="s">
        <v>577</v>
      </c>
      <c r="N120" s="23"/>
      <c r="O120" s="23" t="s">
        <v>576</v>
      </c>
      <c r="P120" s="23"/>
      <c r="Q120" s="23" t="s">
        <v>575</v>
      </c>
      <c r="R120" s="23"/>
      <c r="S120" s="23" t="s">
        <v>874</v>
      </c>
      <c r="T120" s="23" t="s">
        <v>874</v>
      </c>
      <c r="U120" s="23" t="s">
        <v>848</v>
      </c>
      <c r="V120" s="7"/>
      <c r="W120" s="8" t="str">
        <f>IF(OR(Keywords!$C$4="",ISERROR(FIND(LOWER(LEFT(Keywords!$C$4,6)),LOWER(I120)))),"","X")</f>
        <v/>
      </c>
      <c r="X120" s="8" t="str">
        <f>IF(OR(Keywords!$D$4="",ISERROR(FIND(LOWER(LEFT(Keywords!$D$4,6)),LOWER(K120)))),"","X")</f>
        <v/>
      </c>
      <c r="Y120" s="8" t="str">
        <f>IF(OR(Keywords!$E$4="",ISERROR(FIND(LOWER(LEFT(Keywords!$E$4,6)),LOWER(M120)))),"","X")</f>
        <v/>
      </c>
      <c r="Z120" s="8" t="str">
        <f>IF(OR(Keywords!$F$4="",ISERROR(FIND(LOWER(LEFT(Keywords!$F$4,6)),LOWER(O120)))),"","X")</f>
        <v/>
      </c>
      <c r="AA120" s="8" t="str">
        <f>IF(OR(Keywords!$G$4="",ISERROR(FIND(LOWER(LEFT(Keywords!$G$4,6)),LOWER(Q120)))),"","X")</f>
        <v/>
      </c>
      <c r="AB120" s="8" t="str">
        <f>IF(OR(Keywords!$H$4="",ISERROR(FIND(LOWER(LEFT(Keywords!$H$4,6)),LOWER(S120)))),"","X")</f>
        <v>X</v>
      </c>
      <c r="AC120" s="9"/>
      <c r="AD120" s="8" t="str">
        <f>IF(ISBLANK(B120),"",IF(ISERROR(MATCH(B120,'Email Addresses'!$E:$E,FALSE)),"X",""))</f>
        <v/>
      </c>
    </row>
    <row r="121" spans="1:30" s="6" customFormat="1" ht="120" x14ac:dyDescent="0.2">
      <c r="A121" s="24">
        <v>45683.85670138889</v>
      </c>
      <c r="B121" s="23" t="s">
        <v>1336</v>
      </c>
      <c r="C121" s="25" t="s">
        <v>1240</v>
      </c>
      <c r="D121" s="23" t="str">
        <f>IF(ISBLANK(B121),"",IF(ISERROR(MATCH(B121,'Email Addresses'!$E$2:$E$140,FALSE)),"","WG1"))</f>
        <v>WG1</v>
      </c>
      <c r="E121" s="23" t="str">
        <f>IF(ISBLANK(B121),"",IF(ISERROR(MATCH(B121,'Email Addresses'!$E$144:$E$284,FALSE)),"","WG2"))</f>
        <v/>
      </c>
      <c r="F121" s="46" t="s">
        <v>844</v>
      </c>
      <c r="G121" s="23" t="s">
        <v>1335</v>
      </c>
      <c r="H121" s="23" t="str">
        <f t="shared" si="3"/>
        <v>btabakci@gmail.com</v>
      </c>
      <c r="I121" s="23" t="s">
        <v>579</v>
      </c>
      <c r="J121" s="23"/>
      <c r="K121" s="23" t="s">
        <v>1409</v>
      </c>
      <c r="L121" s="23"/>
      <c r="M121" s="23" t="s">
        <v>577</v>
      </c>
      <c r="N121" s="23"/>
      <c r="O121" s="23" t="s">
        <v>780</v>
      </c>
      <c r="P121" s="23"/>
      <c r="Q121" s="23" t="s">
        <v>644</v>
      </c>
      <c r="R121" s="23"/>
      <c r="S121" s="23" t="s">
        <v>1250</v>
      </c>
      <c r="T121" s="23" t="s">
        <v>1250</v>
      </c>
      <c r="U121" s="23"/>
      <c r="W121" s="8" t="str">
        <f>IF(OR(Keywords!$C$4="",ISERROR(FIND(LOWER(LEFT(Keywords!$C$4,6)),LOWER(I121)))),"","X")</f>
        <v/>
      </c>
      <c r="X121" s="8" t="str">
        <f>IF(OR(Keywords!$D$4="",ISERROR(FIND(LOWER(LEFT(Keywords!$D$4,6)),LOWER(K121)))),"","X")</f>
        <v/>
      </c>
      <c r="Y121" s="8" t="str">
        <f>IF(OR(Keywords!$E$4="",ISERROR(FIND(LOWER(LEFT(Keywords!$E$4,6)),LOWER(M121)))),"","X")</f>
        <v/>
      </c>
      <c r="Z121" s="8" t="str">
        <f>IF(OR(Keywords!$F$4="",ISERROR(FIND(LOWER(LEFT(Keywords!$F$4,6)),LOWER(O121)))),"","X")</f>
        <v/>
      </c>
      <c r="AA121" s="8" t="str">
        <f>IF(OR(Keywords!$G$4="",ISERROR(FIND(LOWER(LEFT(Keywords!$G$4,6)),LOWER(Q121)))),"","X")</f>
        <v/>
      </c>
      <c r="AB121" s="8" t="str">
        <f>IF(OR(Keywords!$H$4="",ISERROR(FIND(LOWER(LEFT(Keywords!$H$4,6)),LOWER(S121)))),"","X")</f>
        <v/>
      </c>
      <c r="AC121" s="48"/>
      <c r="AD121" s="8" t="str">
        <f>IF(ISBLANK(B121),"",IF(ISERROR(MATCH(B121,'Email Addresses'!$E:$E,FALSE)),"X",""))</f>
        <v/>
      </c>
    </row>
    <row r="122" spans="1:30" s="6" customFormat="1" ht="120" x14ac:dyDescent="0.2">
      <c r="A122" s="24">
        <v>45911.380196759259</v>
      </c>
      <c r="B122" s="23" t="s">
        <v>1624</v>
      </c>
      <c r="C122" s="25" t="s">
        <v>1240</v>
      </c>
      <c r="D122" s="23" t="str">
        <f>IF(ISBLANK(B122),"",IF(ISERROR(MATCH(B122,'Email Addresses'!$E$2:$E$140,FALSE)),"","WG1"))</f>
        <v>WG1</v>
      </c>
      <c r="E122" s="23" t="str">
        <f>IF(ISBLANK(B122),"",IF(ISERROR(MATCH(B122,'Email Addresses'!$E$144:$E$284,FALSE)),"","WG2"))</f>
        <v>WG2</v>
      </c>
      <c r="F122" s="46" t="s">
        <v>1623</v>
      </c>
      <c r="G122" s="23" t="s">
        <v>1622</v>
      </c>
      <c r="H122" s="23" t="str">
        <f t="shared" si="3"/>
        <v>lorenzo.tei@uniupo.it</v>
      </c>
      <c r="I122" s="23" t="s">
        <v>1686</v>
      </c>
      <c r="J122" s="23"/>
      <c r="K122" s="23" t="s">
        <v>614</v>
      </c>
      <c r="L122" s="23" t="s">
        <v>1687</v>
      </c>
      <c r="M122" s="23" t="s">
        <v>655</v>
      </c>
      <c r="N122" s="23"/>
      <c r="O122" s="23" t="s">
        <v>680</v>
      </c>
      <c r="P122" s="23" t="s">
        <v>1688</v>
      </c>
      <c r="Q122" s="23" t="s">
        <v>761</v>
      </c>
      <c r="R122" s="23"/>
      <c r="S122" s="23" t="s">
        <v>581</v>
      </c>
      <c r="T122" s="23" t="s">
        <v>581</v>
      </c>
      <c r="U122" s="23" t="s">
        <v>1689</v>
      </c>
      <c r="V122" s="7"/>
      <c r="W122" s="8" t="str">
        <f>IF(OR(Keywords!$C$4="",ISERROR(FIND(LOWER(LEFT(Keywords!$C$4,6)),LOWER(I122)))),"","X")</f>
        <v/>
      </c>
      <c r="X122" s="8" t="str">
        <f>IF(OR(Keywords!$D$4="",ISERROR(FIND(LOWER(LEFT(Keywords!$D$4,6)),LOWER(K122)))),"","X")</f>
        <v/>
      </c>
      <c r="Y122" s="8" t="str">
        <f>IF(OR(Keywords!$E$4="",ISERROR(FIND(LOWER(LEFT(Keywords!$E$4,6)),LOWER(M122)))),"","X")</f>
        <v/>
      </c>
      <c r="Z122" s="8" t="str">
        <f>IF(OR(Keywords!$F$4="",ISERROR(FIND(LOWER(LEFT(Keywords!$F$4,6)),LOWER(O122)))),"","X")</f>
        <v/>
      </c>
      <c r="AA122" s="8" t="str">
        <f>IF(OR(Keywords!$G$4="",ISERROR(FIND(LOWER(LEFT(Keywords!$G$4,6)),LOWER(Q122)))),"","X")</f>
        <v/>
      </c>
      <c r="AB122" s="8" t="str">
        <f>IF(OR(Keywords!$H$4="",ISERROR(FIND(LOWER(LEFT(Keywords!$H$4,6)),LOWER(S122)))),"","X")</f>
        <v/>
      </c>
      <c r="AC122" s="9"/>
      <c r="AD122" s="8" t="str">
        <f>IF(ISBLANK(B122),"",IF(ISERROR(MATCH(B122,'Email Addresses'!$E:$E,FALSE)),"X",""))</f>
        <v/>
      </c>
    </row>
    <row r="123" spans="1:30" s="6" customFormat="1" ht="120" x14ac:dyDescent="0.2">
      <c r="A123" s="24">
        <v>45910.582245370373</v>
      </c>
      <c r="B123" s="23" t="s">
        <v>1626</v>
      </c>
      <c r="C123" s="25" t="s">
        <v>1240</v>
      </c>
      <c r="D123" s="23" t="str">
        <f>IF(ISBLANK(B123),"",IF(ISERROR(MATCH(B123,'Email Addresses'!$E$2:$E$140,FALSE)),"","WG1"))</f>
        <v>WG1</v>
      </c>
      <c r="E123" s="23" t="str">
        <f>IF(ISBLANK(B123),"",IF(ISERROR(MATCH(B123,'Email Addresses'!$E$144:$E$284,FALSE)),"","WG2"))</f>
        <v>WG2</v>
      </c>
      <c r="F123" s="46" t="s">
        <v>1191</v>
      </c>
      <c r="G123" s="23" t="s">
        <v>1625</v>
      </c>
      <c r="H123" s="23" t="str">
        <f t="shared" si="3"/>
        <v>sophie.rebecca.thomas@univie.ac.at</v>
      </c>
      <c r="I123" s="23" t="s">
        <v>1664</v>
      </c>
      <c r="J123" s="23"/>
      <c r="K123" s="23" t="s">
        <v>532</v>
      </c>
      <c r="L123" s="23" t="s">
        <v>1665</v>
      </c>
      <c r="M123" s="23" t="s">
        <v>598</v>
      </c>
      <c r="N123" s="23"/>
      <c r="O123" s="23" t="s">
        <v>1666</v>
      </c>
      <c r="P123" s="23"/>
      <c r="Q123" s="23" t="s">
        <v>567</v>
      </c>
      <c r="R123" s="23"/>
      <c r="S123" s="23" t="s">
        <v>1250</v>
      </c>
      <c r="T123" s="23" t="s">
        <v>1250</v>
      </c>
      <c r="U123" s="23"/>
      <c r="V123" s="7"/>
      <c r="W123" s="8" t="str">
        <f>IF(OR(Keywords!$C$4="",ISERROR(FIND(LOWER(LEFT(Keywords!$C$4,6)),LOWER(I123)))),"","X")</f>
        <v/>
      </c>
      <c r="X123" s="8" t="str">
        <f>IF(OR(Keywords!$D$4="",ISERROR(FIND(LOWER(LEFT(Keywords!$D$4,6)),LOWER(K123)))),"","X")</f>
        <v/>
      </c>
      <c r="Y123" s="8" t="str">
        <f>IF(OR(Keywords!$E$4="",ISERROR(FIND(LOWER(LEFT(Keywords!$E$4,6)),LOWER(M123)))),"","X")</f>
        <v/>
      </c>
      <c r="Z123" s="8" t="str">
        <f>IF(OR(Keywords!$F$4="",ISERROR(FIND(LOWER(LEFT(Keywords!$F$4,6)),LOWER(O123)))),"","X")</f>
        <v/>
      </c>
      <c r="AA123" s="8" t="str">
        <f>IF(OR(Keywords!$G$4="",ISERROR(FIND(LOWER(LEFT(Keywords!$G$4,6)),LOWER(Q123)))),"","X")</f>
        <v/>
      </c>
      <c r="AB123" s="8" t="str">
        <f>IF(OR(Keywords!$H$4="",ISERROR(FIND(LOWER(LEFT(Keywords!$H$4,6)),LOWER(S123)))),"","X")</f>
        <v/>
      </c>
      <c r="AC123" s="9"/>
      <c r="AD123" s="8" t="str">
        <f>IF(ISBLANK(B123),"",IF(ISERROR(MATCH(B123,'Email Addresses'!$E:$E,FALSE)),"X",""))</f>
        <v/>
      </c>
    </row>
    <row r="124" spans="1:30" s="6" customFormat="1" ht="120" x14ac:dyDescent="0.2">
      <c r="A124" s="24">
        <v>45430.670416666668</v>
      </c>
      <c r="B124" s="23" t="s">
        <v>182</v>
      </c>
      <c r="C124" s="64" t="s">
        <v>1240</v>
      </c>
      <c r="D124" s="23" t="str">
        <f>IF(ISBLANK(B124),"",IF(ISERROR(MATCH(B124,'Email Addresses'!$E$2:$E$140,FALSE)),"","WG1"))</f>
        <v>WG1</v>
      </c>
      <c r="E124" s="23" t="str">
        <f>IF(ISBLANK(B124),"",IF(ISERROR(MATCH(B124,'Email Addresses'!$E$144:$E$284,FALSE)),"","WG2"))</f>
        <v>WG2</v>
      </c>
      <c r="F124" s="46" t="s">
        <v>893</v>
      </c>
      <c r="G124" s="23" t="s">
        <v>894</v>
      </c>
      <c r="H124" s="23" t="str">
        <f t="shared" si="3"/>
        <v>tzeli@chem.uoa.gr</v>
      </c>
      <c r="I124" s="23" t="s">
        <v>895</v>
      </c>
      <c r="J124" s="23" t="s">
        <v>1094</v>
      </c>
      <c r="K124" s="23" t="s">
        <v>656</v>
      </c>
      <c r="L124" s="23" t="s">
        <v>1101</v>
      </c>
      <c r="M124" s="23" t="s">
        <v>896</v>
      </c>
      <c r="N124" s="23"/>
      <c r="O124" s="23" t="s">
        <v>526</v>
      </c>
      <c r="P124" s="23"/>
      <c r="Q124" s="23" t="s">
        <v>665</v>
      </c>
      <c r="R124" s="23"/>
      <c r="S124" s="23" t="s">
        <v>581</v>
      </c>
      <c r="T124" s="23" t="s">
        <v>581</v>
      </c>
      <c r="U124" s="23" t="s">
        <v>508</v>
      </c>
      <c r="V124" s="7"/>
      <c r="W124" s="8" t="str">
        <f>IF(OR(Keywords!$C$4="",ISERROR(FIND(LOWER(LEFT(Keywords!$C$4,6)),LOWER(I124)))),"","X")</f>
        <v/>
      </c>
      <c r="X124" s="8" t="str">
        <f>IF(OR(Keywords!$D$4="",ISERROR(FIND(LOWER(LEFT(Keywords!$D$4,6)),LOWER(K124)))),"","X")</f>
        <v/>
      </c>
      <c r="Y124" s="8" t="str">
        <f>IF(OR(Keywords!$E$4="",ISERROR(FIND(LOWER(LEFT(Keywords!$E$4,6)),LOWER(M124)))),"","X")</f>
        <v/>
      </c>
      <c r="Z124" s="8" t="str">
        <f>IF(OR(Keywords!$F$4="",ISERROR(FIND(LOWER(LEFT(Keywords!$F$4,6)),LOWER(O124)))),"","X")</f>
        <v/>
      </c>
      <c r="AA124" s="8" t="str">
        <f>IF(OR(Keywords!$G$4="",ISERROR(FIND(LOWER(LEFT(Keywords!$G$4,6)),LOWER(Q124)))),"","X")</f>
        <v/>
      </c>
      <c r="AB124" s="8" t="str">
        <f>IF(OR(Keywords!$H$4="",ISERROR(FIND(LOWER(LEFT(Keywords!$H$4,6)),LOWER(S124)))),"","X")</f>
        <v/>
      </c>
      <c r="AC124" s="9"/>
      <c r="AD124" s="8" t="str">
        <f>IF(ISBLANK(B124),"",IF(ISERROR(MATCH(B124,'Email Addresses'!$E:$E,FALSE)),"X",""))</f>
        <v/>
      </c>
    </row>
    <row r="125" spans="1:30" s="6" customFormat="1" ht="100" x14ac:dyDescent="0.2">
      <c r="A125" s="24">
        <v>45782.475752314815</v>
      </c>
      <c r="B125" s="23" t="s">
        <v>1376</v>
      </c>
      <c r="C125" s="25" t="s">
        <v>1240</v>
      </c>
      <c r="D125" s="23" t="str">
        <f>IF(ISBLANK(B125),"",IF(ISERROR(MATCH(B125,'Email Addresses'!$E$2:$E$140,FALSE)),"","WG1"))</f>
        <v/>
      </c>
      <c r="E125" s="23" t="str">
        <f>IF(ISBLANK(B125),"",IF(ISERROR(MATCH(B125,'Email Addresses'!$E$144:$E$284,FALSE)),"","WG2"))</f>
        <v>WG2</v>
      </c>
      <c r="F125" s="46" t="s">
        <v>1375</v>
      </c>
      <c r="G125" s="23" t="s">
        <v>1374</v>
      </c>
      <c r="H125" s="23" t="str">
        <f t="shared" si="3"/>
        <v>m.auddin@csic.es</v>
      </c>
      <c r="I125" s="23" t="s">
        <v>927</v>
      </c>
      <c r="J125" s="23"/>
      <c r="K125" s="23" t="s">
        <v>928</v>
      </c>
      <c r="L125" s="23" t="s">
        <v>1575</v>
      </c>
      <c r="M125" s="23" t="s">
        <v>738</v>
      </c>
      <c r="N125" s="23"/>
      <c r="O125" s="23" t="s">
        <v>1576</v>
      </c>
      <c r="P125" s="23"/>
      <c r="Q125" s="23" t="s">
        <v>1577</v>
      </c>
      <c r="R125" s="23"/>
      <c r="S125" s="23" t="s">
        <v>581</v>
      </c>
      <c r="T125" s="23" t="s">
        <v>581</v>
      </c>
      <c r="U125" s="23" t="s">
        <v>1578</v>
      </c>
      <c r="W125" s="8" t="str">
        <f>IF(OR(Keywords!$C$4="",ISERROR(FIND(LOWER(LEFT(Keywords!$C$4,6)),LOWER(I125)))),"","X")</f>
        <v/>
      </c>
      <c r="X125" s="8" t="str">
        <f>IF(OR(Keywords!$D$4="",ISERROR(FIND(LOWER(LEFT(Keywords!$D$4,6)),LOWER(K125)))),"","X")</f>
        <v/>
      </c>
      <c r="Y125" s="8" t="str">
        <f>IF(OR(Keywords!$E$4="",ISERROR(FIND(LOWER(LEFT(Keywords!$E$4,6)),LOWER(M125)))),"","X")</f>
        <v/>
      </c>
      <c r="Z125" s="8" t="str">
        <f>IF(OR(Keywords!$F$4="",ISERROR(FIND(LOWER(LEFT(Keywords!$F$4,6)),LOWER(O125)))),"","X")</f>
        <v/>
      </c>
      <c r="AA125" s="8" t="str">
        <f>IF(OR(Keywords!$G$4="",ISERROR(FIND(LOWER(LEFT(Keywords!$G$4,6)),LOWER(Q125)))),"","X")</f>
        <v/>
      </c>
      <c r="AB125" s="8" t="str">
        <f>IF(OR(Keywords!$H$4="",ISERROR(FIND(LOWER(LEFT(Keywords!$H$4,6)),LOWER(S125)))),"","X")</f>
        <v/>
      </c>
      <c r="AC125" s="48"/>
      <c r="AD125" s="8" t="str">
        <f>IF(ISBLANK(B125),"",IF(ISERROR(MATCH(B125,'Email Addresses'!$E:$E,FALSE)),"X",""))</f>
        <v/>
      </c>
    </row>
    <row r="126" spans="1:30" ht="120" x14ac:dyDescent="0.2">
      <c r="A126" s="24">
        <v>45803.519011412034</v>
      </c>
      <c r="B126" s="23" t="s">
        <v>1362</v>
      </c>
      <c r="C126" s="25" t="s">
        <v>1240</v>
      </c>
      <c r="D126" s="23" t="str">
        <f>IF(ISBLANK(B126),"",IF(ISERROR(MATCH(B126,'Email Addresses'!$E$2:$E$140,FALSE)),"","WG1"))</f>
        <v/>
      </c>
      <c r="E126" s="23" t="str">
        <f>IF(ISBLANK(B126),"",IF(ISERROR(MATCH(B126,'Email Addresses'!$E$144:$E$284,FALSE)),"","WG2"))</f>
        <v>WG2</v>
      </c>
      <c r="F126" s="46" t="s">
        <v>1600</v>
      </c>
      <c r="G126" s="23" t="s">
        <v>1360</v>
      </c>
      <c r="H126" s="23" t="str">
        <f t="shared" si="3"/>
        <v>ulucanfulden@gmail.com</v>
      </c>
      <c r="I126" s="23" t="s">
        <v>1601</v>
      </c>
      <c r="J126" s="23"/>
      <c r="K126" s="23" t="s">
        <v>586</v>
      </c>
      <c r="L126" s="23"/>
      <c r="M126" s="23" t="s">
        <v>542</v>
      </c>
      <c r="N126" s="23"/>
      <c r="O126" s="23" t="s">
        <v>597</v>
      </c>
      <c r="P126" s="23"/>
      <c r="Q126" s="23" t="s">
        <v>1602</v>
      </c>
      <c r="R126" s="23"/>
      <c r="S126" s="23" t="s">
        <v>1250</v>
      </c>
      <c r="T126" s="23" t="s">
        <v>580</v>
      </c>
      <c r="U126" s="23"/>
      <c r="W126" s="8" t="str">
        <f>IF(OR(Keywords!$C$4="",ISERROR(FIND(LOWER(LEFT(Keywords!$C$4,6)),LOWER(I126)))),"","X")</f>
        <v/>
      </c>
      <c r="X126" s="8" t="str">
        <f>IF(OR(Keywords!$D$4="",ISERROR(FIND(LOWER(LEFT(Keywords!$D$4,6)),LOWER(K126)))),"","X")</f>
        <v/>
      </c>
      <c r="Y126" s="8" t="str">
        <f>IF(OR(Keywords!$E$4="",ISERROR(FIND(LOWER(LEFT(Keywords!$E$4,6)),LOWER(M126)))),"","X")</f>
        <v/>
      </c>
      <c r="Z126" s="8" t="str">
        <f>IF(OR(Keywords!$F$4="",ISERROR(FIND(LOWER(LEFT(Keywords!$F$4,6)),LOWER(O126)))),"","X")</f>
        <v/>
      </c>
      <c r="AA126" s="8" t="str">
        <f>IF(OR(Keywords!$G$4="",ISERROR(FIND(LOWER(LEFT(Keywords!$G$4,6)),LOWER(Q126)))),"","X")</f>
        <v/>
      </c>
      <c r="AB126" s="8" t="str">
        <f>IF(OR(Keywords!$H$4="",ISERROR(FIND(LOWER(LEFT(Keywords!$H$4,6)),LOWER(S126)))),"","X")</f>
        <v/>
      </c>
      <c r="AD126" s="8" t="str">
        <f>IF(ISBLANK(B126),"",IF(ISERROR(MATCH(B126,'Email Addresses'!$E:$E,FALSE)),"X",""))</f>
        <v/>
      </c>
    </row>
    <row r="127" spans="1:30" ht="80" x14ac:dyDescent="0.2">
      <c r="A127" s="24">
        <v>45911.896909722222</v>
      </c>
      <c r="B127" s="23" t="s">
        <v>1379</v>
      </c>
      <c r="C127" s="25" t="s">
        <v>1240</v>
      </c>
      <c r="D127" s="23" t="str">
        <f>IF(ISBLANK(B127),"",IF(ISERROR(MATCH(B127,'Email Addresses'!$E$2:$E$140,FALSE)),"","WG1"))</f>
        <v/>
      </c>
      <c r="E127" s="23" t="str">
        <f>IF(ISBLANK(B127),"",IF(ISERROR(MATCH(B127,'Email Addresses'!$E$144:$E$284,FALSE)),"","WG2"))</f>
        <v>WG2</v>
      </c>
      <c r="F127" s="46" t="s">
        <v>1378</v>
      </c>
      <c r="G127" s="23" t="s">
        <v>1377</v>
      </c>
      <c r="H127" s="23" t="str">
        <f t="shared" si="3"/>
        <v>urbanek@utb.cz</v>
      </c>
      <c r="I127" s="23" t="s">
        <v>561</v>
      </c>
      <c r="J127" s="23"/>
      <c r="K127" s="23" t="s">
        <v>600</v>
      </c>
      <c r="L127" s="23"/>
      <c r="M127" s="23" t="s">
        <v>1412</v>
      </c>
      <c r="N127" s="23"/>
      <c r="O127" s="23" t="s">
        <v>937</v>
      </c>
      <c r="P127" s="23" t="s">
        <v>1701</v>
      </c>
      <c r="Q127" s="23" t="s">
        <v>566</v>
      </c>
      <c r="R127" s="23"/>
      <c r="S127" s="23" t="s">
        <v>581</v>
      </c>
      <c r="T127" s="23" t="s">
        <v>1250</v>
      </c>
      <c r="U127" s="23"/>
      <c r="W127" s="8" t="str">
        <f>IF(OR(Keywords!$C$4="",ISERROR(FIND(LOWER(LEFT(Keywords!$C$4,6)),LOWER(I127)))),"","X")</f>
        <v/>
      </c>
      <c r="X127" s="8" t="str">
        <f>IF(OR(Keywords!$D$4="",ISERROR(FIND(LOWER(LEFT(Keywords!$D$4,6)),LOWER(K127)))),"","X")</f>
        <v/>
      </c>
      <c r="Y127" s="8" t="str">
        <f>IF(OR(Keywords!$E$4="",ISERROR(FIND(LOWER(LEFT(Keywords!$E$4,6)),LOWER(M127)))),"","X")</f>
        <v/>
      </c>
      <c r="Z127" s="8" t="str">
        <f>IF(OR(Keywords!$F$4="",ISERROR(FIND(LOWER(LEFT(Keywords!$F$4,6)),LOWER(O127)))),"","X")</f>
        <v/>
      </c>
      <c r="AA127" s="8" t="str">
        <f>IF(OR(Keywords!$G$4="",ISERROR(FIND(LOWER(LEFT(Keywords!$G$4,6)),LOWER(Q127)))),"","X")</f>
        <v/>
      </c>
      <c r="AB127" s="8" t="str">
        <f>IF(OR(Keywords!$H$4="",ISERROR(FIND(LOWER(LEFT(Keywords!$H$4,6)),LOWER(S127)))),"","X")</f>
        <v/>
      </c>
      <c r="AD127" s="8" t="str">
        <f>IF(ISBLANK(B127),"",IF(ISERROR(MATCH(B127,'Email Addresses'!$E:$E,FALSE)),"X",""))</f>
        <v/>
      </c>
    </row>
    <row r="128" spans="1:30" ht="60" x14ac:dyDescent="0.2">
      <c r="A128" s="24">
        <v>45683.657534722224</v>
      </c>
      <c r="B128" s="23" t="s">
        <v>1339</v>
      </c>
      <c r="C128" s="25" t="s">
        <v>1240</v>
      </c>
      <c r="D128" s="23" t="str">
        <f>IF(ISBLANK(B128),"",IF(ISERROR(MATCH(B128,'Email Addresses'!$E$2:$E$140,FALSE)),"","WG1"))</f>
        <v>WG1</v>
      </c>
      <c r="E128" s="23" t="str">
        <f>IF(ISBLANK(B128),"",IF(ISERROR(MATCH(B128,'Email Addresses'!$E$144:$E$284,FALSE)),"","WG2"))</f>
        <v>WG2</v>
      </c>
      <c r="F128" s="46" t="s">
        <v>1338</v>
      </c>
      <c r="G128" s="23" t="s">
        <v>1337</v>
      </c>
      <c r="H128" s="23" t="str">
        <f t="shared" si="3"/>
        <v>esteban@unizar.es</v>
      </c>
      <c r="I128" s="23" t="s">
        <v>687</v>
      </c>
      <c r="J128" s="23" t="s">
        <v>1403</v>
      </c>
      <c r="K128" s="23" t="s">
        <v>532</v>
      </c>
      <c r="L128" s="23"/>
      <c r="M128" s="23" t="s">
        <v>936</v>
      </c>
      <c r="N128" s="23"/>
      <c r="O128" s="23" t="s">
        <v>520</v>
      </c>
      <c r="P128" s="23"/>
      <c r="Q128" s="23" t="s">
        <v>817</v>
      </c>
      <c r="R128" s="23"/>
      <c r="S128" s="23" t="s">
        <v>581</v>
      </c>
      <c r="T128" s="23" t="s">
        <v>1250</v>
      </c>
      <c r="U128" s="23" t="s">
        <v>1404</v>
      </c>
      <c r="V128" s="6"/>
      <c r="W128" s="8" t="str">
        <f>IF(OR(Keywords!$C$4="",ISERROR(FIND(LOWER(LEFT(Keywords!$C$4,6)),LOWER(I128)))),"","X")</f>
        <v/>
      </c>
      <c r="X128" s="8" t="str">
        <f>IF(OR(Keywords!$D$4="",ISERROR(FIND(LOWER(LEFT(Keywords!$D$4,6)),LOWER(K128)))),"","X")</f>
        <v/>
      </c>
      <c r="Y128" s="8" t="str">
        <f>IF(OR(Keywords!$E$4="",ISERROR(FIND(LOWER(LEFT(Keywords!$E$4,6)),LOWER(M128)))),"","X")</f>
        <v/>
      </c>
      <c r="Z128" s="8" t="str">
        <f>IF(OR(Keywords!$F$4="",ISERROR(FIND(LOWER(LEFT(Keywords!$F$4,6)),LOWER(O128)))),"","X")</f>
        <v/>
      </c>
      <c r="AA128" s="8" t="str">
        <f>IF(OR(Keywords!$G$4="",ISERROR(FIND(LOWER(LEFT(Keywords!$G$4,6)),LOWER(Q128)))),"","X")</f>
        <v/>
      </c>
      <c r="AB128" s="8" t="str">
        <f>IF(OR(Keywords!$H$4="",ISERROR(FIND(LOWER(LEFT(Keywords!$H$4,6)),LOWER(S128)))),"","X")</f>
        <v/>
      </c>
      <c r="AC128" s="48"/>
      <c r="AD128" s="8" t="str">
        <f>IF(ISBLANK(B128),"",IF(ISERROR(MATCH(B128,'Email Addresses'!$E:$E,FALSE)),"X",""))</f>
        <v/>
      </c>
    </row>
    <row r="129" spans="1:30" ht="60" x14ac:dyDescent="0.2">
      <c r="A129" s="24">
        <v>45414.662708333337</v>
      </c>
      <c r="B129" s="23" t="s">
        <v>181</v>
      </c>
      <c r="C129" s="64" t="s">
        <v>1240</v>
      </c>
      <c r="D129" s="23" t="str">
        <f>IF(ISBLANK(B129),"",IF(ISERROR(MATCH(B129,'Email Addresses'!$E$2:$E$140,FALSE)),"","WG1"))</f>
        <v>WG1</v>
      </c>
      <c r="E129" s="23" t="str">
        <f>IF(ISBLANK(B129),"",IF(ISERROR(MATCH(B129,'Email Addresses'!$E$144:$E$284,FALSE)),"","WG2"))</f>
        <v>WG2</v>
      </c>
      <c r="F129" s="46" t="s">
        <v>628</v>
      </c>
      <c r="G129" s="23" t="s">
        <v>627</v>
      </c>
      <c r="H129" s="23" t="str">
        <f t="shared" si="3"/>
        <v>hennie.valkenier@ulb.be</v>
      </c>
      <c r="I129" s="23" t="s">
        <v>626</v>
      </c>
      <c r="J129" s="23"/>
      <c r="K129" s="23" t="s">
        <v>625</v>
      </c>
      <c r="L129" s="23" t="s">
        <v>624</v>
      </c>
      <c r="M129" s="23" t="s">
        <v>623</v>
      </c>
      <c r="N129" s="23"/>
      <c r="O129" s="23" t="s">
        <v>622</v>
      </c>
      <c r="P129" s="23"/>
      <c r="Q129" s="23" t="s">
        <v>621</v>
      </c>
      <c r="R129" s="23"/>
      <c r="S129" s="23" t="s">
        <v>581</v>
      </c>
      <c r="T129" s="23" t="s">
        <v>874</v>
      </c>
      <c r="U129" s="23"/>
      <c r="W129" s="8" t="str">
        <f>IF(OR(Keywords!$C$4="",ISERROR(FIND(LOWER(LEFT(Keywords!$C$4,6)),LOWER(I129)))),"","X")</f>
        <v/>
      </c>
      <c r="X129" s="8" t="str">
        <f>IF(OR(Keywords!$D$4="",ISERROR(FIND(LOWER(LEFT(Keywords!$D$4,6)),LOWER(K129)))),"","X")</f>
        <v/>
      </c>
      <c r="Y129" s="8" t="str">
        <f>IF(OR(Keywords!$E$4="",ISERROR(FIND(LOWER(LEFT(Keywords!$E$4,6)),LOWER(M129)))),"","X")</f>
        <v/>
      </c>
      <c r="Z129" s="8" t="str">
        <f>IF(OR(Keywords!$F$4="",ISERROR(FIND(LOWER(LEFT(Keywords!$F$4,6)),LOWER(O129)))),"","X")</f>
        <v/>
      </c>
      <c r="AA129" s="8" t="str">
        <f>IF(OR(Keywords!$G$4="",ISERROR(FIND(LOWER(LEFT(Keywords!$G$4,6)),LOWER(Q129)))),"","X")</f>
        <v/>
      </c>
      <c r="AB129" s="8" t="str">
        <f>IF(OR(Keywords!$H$4="",ISERROR(FIND(LOWER(LEFT(Keywords!$H$4,6)),LOWER(S129)))),"","X")</f>
        <v/>
      </c>
      <c r="AD129" s="8" t="str">
        <f>IF(ISBLANK(B129),"",IF(ISERROR(MATCH(B129,'Email Addresses'!$E:$E,FALSE)),"X",""))</f>
        <v/>
      </c>
    </row>
    <row r="130" spans="1:30" ht="180" x14ac:dyDescent="0.2">
      <c r="A130" s="24">
        <v>45412.946145833332</v>
      </c>
      <c r="B130" s="23" t="s">
        <v>23</v>
      </c>
      <c r="C130" s="64" t="s">
        <v>1240</v>
      </c>
      <c r="D130" s="23" t="str">
        <f>IF(ISBLANK(B130),"",IF(ISERROR(MATCH(B130,'Email Addresses'!$E$2:$E$140,FALSE)),"","WG1"))</f>
        <v>WG1</v>
      </c>
      <c r="E130" s="23" t="str">
        <f>IF(ISBLANK(B130),"",IF(ISERROR(MATCH(B130,'Email Addresses'!$E$144:$E$284,FALSE)),"","WG2"))</f>
        <v/>
      </c>
      <c r="F130" s="46" t="s">
        <v>693</v>
      </c>
      <c r="G130" s="23" t="s">
        <v>692</v>
      </c>
      <c r="H130" s="23" t="str">
        <f t="shared" si="3"/>
        <v>eugenio.vazquez@usc.es</v>
      </c>
      <c r="I130" s="23" t="s">
        <v>691</v>
      </c>
      <c r="J130" s="23" t="s">
        <v>833</v>
      </c>
      <c r="K130" s="23" t="s">
        <v>533</v>
      </c>
      <c r="L130" s="23"/>
      <c r="M130" s="23" t="s">
        <v>623</v>
      </c>
      <c r="N130" s="23"/>
      <c r="O130" s="23" t="s">
        <v>1137</v>
      </c>
      <c r="P130" s="23" t="s">
        <v>841</v>
      </c>
      <c r="Q130" s="23" t="s">
        <v>690</v>
      </c>
      <c r="R130" s="23"/>
      <c r="S130" s="23" t="s">
        <v>581</v>
      </c>
      <c r="T130" s="23" t="s">
        <v>580</v>
      </c>
      <c r="U130" s="23" t="s">
        <v>643</v>
      </c>
      <c r="W130" s="8" t="str">
        <f>IF(OR(Keywords!$C$4="",ISERROR(FIND(LOWER(LEFT(Keywords!$C$4,6)),LOWER(I130)))),"","X")</f>
        <v/>
      </c>
      <c r="X130" s="8" t="str">
        <f>IF(OR(Keywords!$D$4="",ISERROR(FIND(LOWER(LEFT(Keywords!$D$4,6)),LOWER(K130)))),"","X")</f>
        <v/>
      </c>
      <c r="Y130" s="8" t="str">
        <f>IF(OR(Keywords!$E$4="",ISERROR(FIND(LOWER(LEFT(Keywords!$E$4,6)),LOWER(M130)))),"","X")</f>
        <v/>
      </c>
      <c r="Z130" s="8" t="str">
        <f>IF(OR(Keywords!$F$4="",ISERROR(FIND(LOWER(LEFT(Keywords!$F$4,6)),LOWER(O130)))),"","X")</f>
        <v/>
      </c>
      <c r="AA130" s="8" t="str">
        <f>IF(OR(Keywords!$G$4="",ISERROR(FIND(LOWER(LEFT(Keywords!$G$4,6)),LOWER(Q130)))),"","X")</f>
        <v/>
      </c>
      <c r="AB130" s="8" t="str">
        <f>IF(OR(Keywords!$H$4="",ISERROR(FIND(LOWER(LEFT(Keywords!$H$4,6)),LOWER(S130)))),"","X")</f>
        <v/>
      </c>
      <c r="AD130" s="8" t="str">
        <f>IF(ISBLANK(B130),"",IF(ISERROR(MATCH(B130,'Email Addresses'!$E:$E,FALSE)),"X",""))</f>
        <v/>
      </c>
    </row>
    <row r="131" spans="1:30" ht="80" x14ac:dyDescent="0.2">
      <c r="A131" s="24">
        <v>45478.874351851853</v>
      </c>
      <c r="B131" s="23" t="s">
        <v>23</v>
      </c>
      <c r="C131" s="25" t="s">
        <v>1240</v>
      </c>
      <c r="D131" s="23" t="str">
        <f>IF(ISBLANK(B131),"",IF(ISERROR(MATCH(B131,'Email Addresses'!$E$2:$E$140,FALSE)),"","WG1"))</f>
        <v>WG1</v>
      </c>
      <c r="E131" s="23" t="str">
        <f>IF(ISBLANK(B131),"",IF(ISERROR(MATCH(B131,'Email Addresses'!$E$144:$E$284,FALSE)),"","WG2"))</f>
        <v/>
      </c>
      <c r="F131" s="46" t="s">
        <v>693</v>
      </c>
      <c r="G131" s="23" t="s">
        <v>692</v>
      </c>
      <c r="H131" s="23" t="str">
        <f t="shared" si="3"/>
        <v>eugenio.vazquez@usc.es</v>
      </c>
      <c r="I131" s="23" t="s">
        <v>1384</v>
      </c>
      <c r="J131" s="23" t="s">
        <v>559</v>
      </c>
      <c r="K131" s="23" t="s">
        <v>533</v>
      </c>
      <c r="L131" s="23" t="s">
        <v>1385</v>
      </c>
      <c r="M131" s="23" t="s">
        <v>623</v>
      </c>
      <c r="N131" s="23"/>
      <c r="O131" s="23" t="s">
        <v>1386</v>
      </c>
      <c r="P131" s="23"/>
      <c r="Q131" s="23" t="s">
        <v>568</v>
      </c>
      <c r="R131" s="23"/>
      <c r="S131" s="23" t="s">
        <v>581</v>
      </c>
      <c r="T131" s="23" t="s">
        <v>580</v>
      </c>
      <c r="U131" s="23" t="s">
        <v>643</v>
      </c>
      <c r="W131" s="8" t="str">
        <f>IF(OR(Keywords!$C$4="",ISERROR(FIND(LOWER(LEFT(Keywords!$C$4,6)),LOWER(I131)))),"","X")</f>
        <v/>
      </c>
      <c r="X131" s="8" t="str">
        <f>IF(OR(Keywords!$D$4="",ISERROR(FIND(LOWER(LEFT(Keywords!$D$4,6)),LOWER(K131)))),"","X")</f>
        <v/>
      </c>
      <c r="Y131" s="8" t="str">
        <f>IF(OR(Keywords!$E$4="",ISERROR(FIND(LOWER(LEFT(Keywords!$E$4,6)),LOWER(M131)))),"","X")</f>
        <v/>
      </c>
      <c r="Z131" s="8" t="str">
        <f>IF(OR(Keywords!$F$4="",ISERROR(FIND(LOWER(LEFT(Keywords!$F$4,6)),LOWER(O131)))),"","X")</f>
        <v/>
      </c>
      <c r="AA131" s="8" t="str">
        <f>IF(OR(Keywords!$G$4="",ISERROR(FIND(LOWER(LEFT(Keywords!$G$4,6)),LOWER(Q131)))),"","X")</f>
        <v/>
      </c>
      <c r="AB131" s="8" t="str">
        <f>IF(OR(Keywords!$H$4="",ISERROR(FIND(LOWER(LEFT(Keywords!$H$4,6)),LOWER(S131)))),"","X")</f>
        <v/>
      </c>
      <c r="AD131" s="8" t="str">
        <f>IF(ISBLANK(B131),"",IF(ISERROR(MATCH(B131,'Email Addresses'!$E:$E,FALSE)),"X",""))</f>
        <v/>
      </c>
    </row>
    <row r="132" spans="1:30" ht="40" x14ac:dyDescent="0.2">
      <c r="A132" s="24">
        <v>45414.35125</v>
      </c>
      <c r="B132" s="23" t="s">
        <v>237</v>
      </c>
      <c r="C132" s="64" t="s">
        <v>1240</v>
      </c>
      <c r="D132" s="23" t="str">
        <f>IF(ISBLANK(B132),"",IF(ISERROR(MATCH(B132,'Email Addresses'!$E$2:$E$140,FALSE)),"","WG1"))</f>
        <v/>
      </c>
      <c r="E132" s="23" t="str">
        <f>IF(ISBLANK(B132),"",IF(ISERROR(MATCH(B132,'Email Addresses'!$E$144:$E$284,FALSE)),"","WG2"))</f>
        <v>WG2</v>
      </c>
      <c r="F132" s="46" t="s">
        <v>642</v>
      </c>
      <c r="G132" s="23" t="s">
        <v>641</v>
      </c>
      <c r="H132" s="23" t="str">
        <f t="shared" ref="H132:H143" si="4">B132</f>
        <v>brais.vazquez@pollution.it</v>
      </c>
      <c r="I132" s="23" t="s">
        <v>563</v>
      </c>
      <c r="J132" s="23"/>
      <c r="K132" s="23" t="s">
        <v>439</v>
      </c>
      <c r="L132" s="23"/>
      <c r="M132" s="23" t="s">
        <v>439</v>
      </c>
      <c r="N132" s="23"/>
      <c r="O132" s="23" t="s">
        <v>840</v>
      </c>
      <c r="P132" s="23"/>
      <c r="Q132" s="23" t="s">
        <v>640</v>
      </c>
      <c r="R132" s="23"/>
      <c r="S132" s="23" t="s">
        <v>874</v>
      </c>
      <c r="T132" s="23" t="s">
        <v>580</v>
      </c>
      <c r="U132" s="23"/>
      <c r="W132" s="8" t="str">
        <f>IF(OR(Keywords!$C$4="",ISERROR(FIND(LOWER(LEFT(Keywords!$C$4,6)),LOWER(I132)))),"","X")</f>
        <v/>
      </c>
      <c r="X132" s="8" t="str">
        <f>IF(OR(Keywords!$D$4="",ISERROR(FIND(LOWER(LEFT(Keywords!$D$4,6)),LOWER(K132)))),"","X")</f>
        <v/>
      </c>
      <c r="Y132" s="8" t="str">
        <f>IF(OR(Keywords!$E$4="",ISERROR(FIND(LOWER(LEFT(Keywords!$E$4,6)),LOWER(M132)))),"","X")</f>
        <v/>
      </c>
      <c r="Z132" s="8" t="str">
        <f>IF(OR(Keywords!$F$4="",ISERROR(FIND(LOWER(LEFT(Keywords!$F$4,6)),LOWER(O132)))),"","X")</f>
        <v/>
      </c>
      <c r="AA132" s="8" t="str">
        <f>IF(OR(Keywords!$G$4="",ISERROR(FIND(LOWER(LEFT(Keywords!$G$4,6)),LOWER(Q132)))),"","X")</f>
        <v/>
      </c>
      <c r="AB132" s="8" t="str">
        <f>IF(OR(Keywords!$H$4="",ISERROR(FIND(LOWER(LEFT(Keywords!$H$4,6)),LOWER(S132)))),"","X")</f>
        <v>X</v>
      </c>
      <c r="AD132" s="8" t="str">
        <f>IF(ISBLANK(B132),"",IF(ISERROR(MATCH(B132,'Email Addresses'!$E:$E,FALSE)),"X",""))</f>
        <v/>
      </c>
    </row>
    <row r="133" spans="1:30" ht="100" x14ac:dyDescent="0.2">
      <c r="A133" s="24">
        <v>45621.440104166664</v>
      </c>
      <c r="B133" s="23" t="s">
        <v>1342</v>
      </c>
      <c r="C133" s="25" t="s">
        <v>1240</v>
      </c>
      <c r="D133" s="23" t="str">
        <f>IF(ISBLANK(B133),"",IF(ISERROR(MATCH(B133,'Email Addresses'!$E$2:$E$140,FALSE)),"","WG1"))</f>
        <v>WG1</v>
      </c>
      <c r="E133" s="23" t="str">
        <f>IF(ISBLANK(B133),"",IF(ISERROR(MATCH(B133,'Email Addresses'!$E$144:$E$284,FALSE)),"","WG2"))</f>
        <v/>
      </c>
      <c r="F133" s="46" t="s">
        <v>1341</v>
      </c>
      <c r="G133" s="23" t="s">
        <v>1340</v>
      </c>
      <c r="H133" s="23" t="str">
        <f t="shared" si="4"/>
        <v>guillaume.vives@sorbonne-universite.fr</v>
      </c>
      <c r="I133" s="23" t="s">
        <v>1398</v>
      </c>
      <c r="J133" s="23"/>
      <c r="K133" s="23" t="s">
        <v>534</v>
      </c>
      <c r="L133" s="23" t="s">
        <v>1399</v>
      </c>
      <c r="M133" s="23" t="s">
        <v>707</v>
      </c>
      <c r="N133" s="23"/>
      <c r="O133" s="23" t="s">
        <v>654</v>
      </c>
      <c r="P133" s="23"/>
      <c r="Q133" s="23" t="s">
        <v>793</v>
      </c>
      <c r="R133" s="23"/>
      <c r="S133" s="23" t="s">
        <v>581</v>
      </c>
      <c r="T133" s="23" t="s">
        <v>1250</v>
      </c>
      <c r="U133" s="23" t="s">
        <v>643</v>
      </c>
      <c r="W133" s="8" t="str">
        <f>IF(OR(Keywords!$C$4="",ISERROR(FIND(LOWER(LEFT(Keywords!$C$4,6)),LOWER(I133)))),"","X")</f>
        <v/>
      </c>
      <c r="X133" s="8" t="str">
        <f>IF(OR(Keywords!$D$4="",ISERROR(FIND(LOWER(LEFT(Keywords!$D$4,6)),LOWER(K133)))),"","X")</f>
        <v/>
      </c>
      <c r="Y133" s="8" t="str">
        <f>IF(OR(Keywords!$E$4="",ISERROR(FIND(LOWER(LEFT(Keywords!$E$4,6)),LOWER(M133)))),"","X")</f>
        <v/>
      </c>
      <c r="Z133" s="8" t="str">
        <f>IF(OR(Keywords!$F$4="",ISERROR(FIND(LOWER(LEFT(Keywords!$F$4,6)),LOWER(O133)))),"","X")</f>
        <v/>
      </c>
      <c r="AA133" s="8" t="str">
        <f>IF(OR(Keywords!$G$4="",ISERROR(FIND(LOWER(LEFT(Keywords!$G$4,6)),LOWER(Q133)))),"","X")</f>
        <v/>
      </c>
      <c r="AB133" s="8" t="str">
        <f>IF(OR(Keywords!$H$4="",ISERROR(FIND(LOWER(LEFT(Keywords!$H$4,6)),LOWER(S133)))),"","X")</f>
        <v/>
      </c>
      <c r="AD133" s="8" t="str">
        <f>IF(ISBLANK(B133),"",IF(ISERROR(MATCH(B133,'Email Addresses'!$E:$E,FALSE)),"X",""))</f>
        <v/>
      </c>
    </row>
    <row r="134" spans="1:30" ht="140" x14ac:dyDescent="0.2">
      <c r="A134" s="24">
        <v>45412.823136574072</v>
      </c>
      <c r="B134" s="23" t="s">
        <v>180</v>
      </c>
      <c r="C134" s="64" t="s">
        <v>1240</v>
      </c>
      <c r="D134" s="23" t="str">
        <f>IF(ISBLANK(B134),"",IF(ISERROR(MATCH(B134,'Email Addresses'!$E$2:$E$140,FALSE)),"","WG1"))</f>
        <v>WG1</v>
      </c>
      <c r="E134" s="23" t="str">
        <f>IF(ISBLANK(B134),"",IF(ISERROR(MATCH(B134,'Email Addresses'!$E$144:$E$284,FALSE)),"","WG2"))</f>
        <v>WG2</v>
      </c>
      <c r="F134" s="46" t="s">
        <v>726</v>
      </c>
      <c r="G134" s="23" t="s">
        <v>725</v>
      </c>
      <c r="H134" s="23" t="str">
        <f t="shared" si="4"/>
        <v>larissa.vonkrbek@uni-bonn.de</v>
      </c>
      <c r="I134" s="23" t="s">
        <v>724</v>
      </c>
      <c r="J134" s="23"/>
      <c r="K134" s="23" t="s">
        <v>1082</v>
      </c>
      <c r="L134" s="23" t="s">
        <v>723</v>
      </c>
      <c r="M134" s="23" t="s">
        <v>546</v>
      </c>
      <c r="N134" s="23"/>
      <c r="O134" s="23" t="s">
        <v>722</v>
      </c>
      <c r="P134" s="23"/>
      <c r="Q134" s="23" t="s">
        <v>721</v>
      </c>
      <c r="R134" s="23"/>
      <c r="S134" s="23" t="s">
        <v>581</v>
      </c>
      <c r="T134" s="23" t="s">
        <v>874</v>
      </c>
      <c r="U134" s="23" t="s">
        <v>720</v>
      </c>
      <c r="V134" s="6"/>
      <c r="W134" s="8" t="str">
        <f>IF(OR(Keywords!$C$4="",ISERROR(FIND(LOWER(LEFT(Keywords!$C$4,6)),LOWER(I134)))),"","X")</f>
        <v/>
      </c>
      <c r="X134" s="8" t="str">
        <f>IF(OR(Keywords!$D$4="",ISERROR(FIND(LOWER(LEFT(Keywords!$D$4,6)),LOWER(K134)))),"","X")</f>
        <v/>
      </c>
      <c r="Y134" s="8" t="str">
        <f>IF(OR(Keywords!$E$4="",ISERROR(FIND(LOWER(LEFT(Keywords!$E$4,6)),LOWER(M134)))),"","X")</f>
        <v/>
      </c>
      <c r="Z134" s="8" t="str">
        <f>IF(OR(Keywords!$F$4="",ISERROR(FIND(LOWER(LEFT(Keywords!$F$4,6)),LOWER(O134)))),"","X")</f>
        <v/>
      </c>
      <c r="AA134" s="8" t="str">
        <f>IF(OR(Keywords!$G$4="",ISERROR(FIND(LOWER(LEFT(Keywords!$G$4,6)),LOWER(Q134)))),"","X")</f>
        <v/>
      </c>
      <c r="AB134" s="8" t="str">
        <f>IF(OR(Keywords!$H$4="",ISERROR(FIND(LOWER(LEFT(Keywords!$H$4,6)),LOWER(S134)))),"","X")</f>
        <v/>
      </c>
      <c r="AC134" s="48"/>
      <c r="AD134" s="8" t="str">
        <f>IF(ISBLANK(B134),"",IF(ISERROR(MATCH(B134,'Email Addresses'!$E:$E,FALSE)),"X",""))</f>
        <v/>
      </c>
    </row>
    <row r="135" spans="1:30" ht="100" x14ac:dyDescent="0.2">
      <c r="A135" s="24">
        <v>45413.38689814815</v>
      </c>
      <c r="B135" s="23" t="s">
        <v>179</v>
      </c>
      <c r="C135" s="64" t="s">
        <v>1240</v>
      </c>
      <c r="D135" s="23" t="str">
        <f>IF(ISBLANK(B135),"",IF(ISERROR(MATCH(B135,'Email Addresses'!$E$2:$E$140,FALSE)),"","WG1"))</f>
        <v>WG1</v>
      </c>
      <c r="E135" s="23" t="str">
        <f>IF(ISBLANK(B135),"",IF(ISERROR(MATCH(B135,'Email Addresses'!$E$144:$E$284,FALSE)),"","WG2"))</f>
        <v>WG2</v>
      </c>
      <c r="F135" s="46" t="s">
        <v>677</v>
      </c>
      <c r="G135" s="23" t="s">
        <v>676</v>
      </c>
      <c r="H135" s="23" t="str">
        <f t="shared" si="4"/>
        <v>vougiouk@chem.uoa.gr</v>
      </c>
      <c r="I135" s="23" t="s">
        <v>1119</v>
      </c>
      <c r="J135" s="23" t="s">
        <v>1118</v>
      </c>
      <c r="K135" s="23" t="s">
        <v>675</v>
      </c>
      <c r="L135" s="23" t="s">
        <v>836</v>
      </c>
      <c r="M135" s="23" t="s">
        <v>871</v>
      </c>
      <c r="N135" s="23"/>
      <c r="O135" s="23" t="s">
        <v>654</v>
      </c>
      <c r="P135" s="23"/>
      <c r="Q135" s="23" t="s">
        <v>672</v>
      </c>
      <c r="R135" s="23"/>
      <c r="S135" s="23" t="s">
        <v>581</v>
      </c>
      <c r="T135" s="23" t="s">
        <v>581</v>
      </c>
      <c r="U135" s="23" t="s">
        <v>643</v>
      </c>
      <c r="V135" s="6"/>
      <c r="W135" s="8" t="str">
        <f>IF(OR(Keywords!$C$4="",ISERROR(FIND(LOWER(LEFT(Keywords!$C$4,6)),LOWER(I135)))),"","X")</f>
        <v/>
      </c>
      <c r="X135" s="8" t="str">
        <f>IF(OR(Keywords!$D$4="",ISERROR(FIND(LOWER(LEFT(Keywords!$D$4,6)),LOWER(K135)))),"","X")</f>
        <v/>
      </c>
      <c r="Y135" s="8" t="str">
        <f>IF(OR(Keywords!$E$4="",ISERROR(FIND(LOWER(LEFT(Keywords!$E$4,6)),LOWER(M135)))),"","X")</f>
        <v/>
      </c>
      <c r="Z135" s="8" t="str">
        <f>IF(OR(Keywords!$F$4="",ISERROR(FIND(LOWER(LEFT(Keywords!$F$4,6)),LOWER(O135)))),"","X")</f>
        <v/>
      </c>
      <c r="AA135" s="8" t="str">
        <f>IF(OR(Keywords!$G$4="",ISERROR(FIND(LOWER(LEFT(Keywords!$G$4,6)),LOWER(Q135)))),"","X")</f>
        <v/>
      </c>
      <c r="AB135" s="8" t="str">
        <f>IF(OR(Keywords!$H$4="",ISERROR(FIND(LOWER(LEFT(Keywords!$H$4,6)),LOWER(S135)))),"","X")</f>
        <v/>
      </c>
      <c r="AC135" s="48"/>
      <c r="AD135" s="8" t="str">
        <f>IF(ISBLANK(B135),"",IF(ISERROR(MATCH(B135,'Email Addresses'!$E:$E,FALSE)),"X",""))</f>
        <v/>
      </c>
    </row>
    <row r="136" spans="1:30" ht="60" x14ac:dyDescent="0.2">
      <c r="A136" s="24">
        <v>45430.736701388887</v>
      </c>
      <c r="B136" s="23" t="s">
        <v>415</v>
      </c>
      <c r="C136" s="64" t="s">
        <v>1240</v>
      </c>
      <c r="D136" s="23" t="str">
        <f>IF(ISBLANK(B136),"",IF(ISERROR(MATCH(B136,'Email Addresses'!$E$2:$E$140,FALSE)),"","WG1"))</f>
        <v/>
      </c>
      <c r="E136" s="23" t="str">
        <f>IF(ISBLANK(B136),"",IF(ISERROR(MATCH(B136,'Email Addresses'!$E$144:$E$284,FALSE)),"","WG2"))</f>
        <v>WG2</v>
      </c>
      <c r="F136" s="46" t="s">
        <v>902</v>
      </c>
      <c r="G136" s="23" t="s">
        <v>903</v>
      </c>
      <c r="H136" s="23" t="str">
        <f t="shared" si="4"/>
        <v>cecylia.wardak@mail.umcs.pl</v>
      </c>
      <c r="I136" s="23" t="s">
        <v>552</v>
      </c>
      <c r="J136" s="23" t="s">
        <v>933</v>
      </c>
      <c r="K136" s="23" t="s">
        <v>900</v>
      </c>
      <c r="L136" s="23" t="s">
        <v>932</v>
      </c>
      <c r="M136" s="23" t="s">
        <v>901</v>
      </c>
      <c r="N136" s="23"/>
      <c r="O136" s="23" t="s">
        <v>965</v>
      </c>
      <c r="P136" s="23"/>
      <c r="Q136" s="23" t="s">
        <v>711</v>
      </c>
      <c r="R136" s="23"/>
      <c r="S136" s="23" t="s">
        <v>581</v>
      </c>
      <c r="T136" s="23" t="s">
        <v>581</v>
      </c>
      <c r="U136" s="23" t="s">
        <v>904</v>
      </c>
      <c r="V136" s="6"/>
      <c r="W136" s="8" t="str">
        <f>IF(OR(Keywords!$C$4="",ISERROR(FIND(LOWER(LEFT(Keywords!$C$4,6)),LOWER(I136)))),"","X")</f>
        <v/>
      </c>
      <c r="X136" s="8" t="str">
        <f>IF(OR(Keywords!$D$4="",ISERROR(FIND(LOWER(LEFT(Keywords!$D$4,6)),LOWER(K136)))),"","X")</f>
        <v/>
      </c>
      <c r="Y136" s="8" t="str">
        <f>IF(OR(Keywords!$E$4="",ISERROR(FIND(LOWER(LEFT(Keywords!$E$4,6)),LOWER(M136)))),"","X")</f>
        <v/>
      </c>
      <c r="Z136" s="8" t="str">
        <f>IF(OR(Keywords!$F$4="",ISERROR(FIND(LOWER(LEFT(Keywords!$F$4,6)),LOWER(O136)))),"","X")</f>
        <v/>
      </c>
      <c r="AA136" s="8" t="str">
        <f>IF(OR(Keywords!$G$4="",ISERROR(FIND(LOWER(LEFT(Keywords!$G$4,6)),LOWER(Q136)))),"","X")</f>
        <v/>
      </c>
      <c r="AB136" s="8" t="str">
        <f>IF(OR(Keywords!$H$4="",ISERROR(FIND(LOWER(LEFT(Keywords!$H$4,6)),LOWER(S136)))),"","X")</f>
        <v/>
      </c>
      <c r="AC136" s="48"/>
      <c r="AD136" s="8" t="str">
        <f>IF(ISBLANK(B136),"",IF(ISERROR(MATCH(B136,'Email Addresses'!$E:$E,FALSE)),"X",""))</f>
        <v/>
      </c>
    </row>
    <row r="137" spans="1:30" ht="180" x14ac:dyDescent="0.2">
      <c r="A137" s="24">
        <v>45780.799629629626</v>
      </c>
      <c r="B137" s="23" t="s">
        <v>1368</v>
      </c>
      <c r="C137" s="25" t="s">
        <v>1240</v>
      </c>
      <c r="D137" s="23" t="str">
        <f>IF(ISBLANK(B137),"",IF(ISERROR(MATCH(B137,'Email Addresses'!$E$2:$E$140,FALSE)),"","WG1"))</f>
        <v/>
      </c>
      <c r="E137" s="23" t="str">
        <f>IF(ISBLANK(B137),"",IF(ISERROR(MATCH(B137,'Email Addresses'!$E$144:$E$284,FALSE)),"","WG2"))</f>
        <v>WG2</v>
      </c>
      <c r="F137" s="46" t="s">
        <v>1367</v>
      </c>
      <c r="G137" s="23" t="s">
        <v>1366</v>
      </c>
      <c r="H137" s="23" t="str">
        <f t="shared" si="4"/>
        <v>iyazgan@kastamonu.edu.tr</v>
      </c>
      <c r="I137" s="23" t="s">
        <v>1540</v>
      </c>
      <c r="J137" s="23"/>
      <c r="K137" s="23" t="s">
        <v>1541</v>
      </c>
      <c r="L137" s="23"/>
      <c r="M137" s="23" t="s">
        <v>1542</v>
      </c>
      <c r="N137" s="23"/>
      <c r="O137" s="23" t="s">
        <v>1543</v>
      </c>
      <c r="P137" s="23"/>
      <c r="Q137" s="23" t="s">
        <v>770</v>
      </c>
      <c r="R137" s="23"/>
      <c r="S137" s="23" t="s">
        <v>581</v>
      </c>
      <c r="T137" s="23" t="s">
        <v>581</v>
      </c>
      <c r="U137" s="23" t="s">
        <v>439</v>
      </c>
      <c r="V137" s="6"/>
      <c r="W137" s="8" t="str">
        <f>IF(OR(Keywords!$C$4="",ISERROR(FIND(LOWER(LEFT(Keywords!$C$4,6)),LOWER(I137)))),"","X")</f>
        <v/>
      </c>
      <c r="X137" s="8" t="str">
        <f>IF(OR(Keywords!$D$4="",ISERROR(FIND(LOWER(LEFT(Keywords!$D$4,6)),LOWER(K137)))),"","X")</f>
        <v/>
      </c>
      <c r="Y137" s="8" t="str">
        <f>IF(OR(Keywords!$E$4="",ISERROR(FIND(LOWER(LEFT(Keywords!$E$4,6)),LOWER(M137)))),"","X")</f>
        <v/>
      </c>
      <c r="Z137" s="8" t="str">
        <f>IF(OR(Keywords!$F$4="",ISERROR(FIND(LOWER(LEFT(Keywords!$F$4,6)),LOWER(O137)))),"","X")</f>
        <v/>
      </c>
      <c r="AA137" s="8" t="str">
        <f>IF(OR(Keywords!$G$4="",ISERROR(FIND(LOWER(LEFT(Keywords!$G$4,6)),LOWER(Q137)))),"","X")</f>
        <v/>
      </c>
      <c r="AB137" s="8" t="str">
        <f>IF(OR(Keywords!$H$4="",ISERROR(FIND(LOWER(LEFT(Keywords!$H$4,6)),LOWER(S137)))),"","X")</f>
        <v/>
      </c>
      <c r="AC137" s="48"/>
      <c r="AD137" s="8" t="str">
        <f>IF(ISBLANK(B137),"",IF(ISERROR(MATCH(B137,'Email Addresses'!$E:$E,FALSE)),"X",""))</f>
        <v/>
      </c>
    </row>
    <row r="138" spans="1:30" ht="100" x14ac:dyDescent="0.2">
      <c r="A138" s="24">
        <v>45780.809432870374</v>
      </c>
      <c r="B138" s="23" t="s">
        <v>1509</v>
      </c>
      <c r="C138" s="25" t="s">
        <v>1240</v>
      </c>
      <c r="D138" s="23" t="str">
        <f>IF(ISBLANK(B138),"",IF(ISERROR(MATCH(B138,'Email Addresses'!$E$2:$E$140,FALSE)),"","WG1"))</f>
        <v>WG1</v>
      </c>
      <c r="E138" s="23" t="str">
        <f>IF(ISBLANK(B138),"",IF(ISERROR(MATCH(B138,'Email Addresses'!$E$144:$E$284,FALSE)),"","WG2"))</f>
        <v>WG2</v>
      </c>
      <c r="F138" s="46" t="s">
        <v>1599</v>
      </c>
      <c r="G138" s="23" t="s">
        <v>1507</v>
      </c>
      <c r="H138" s="23" t="str">
        <f t="shared" si="4"/>
        <v>yldrmnimet@gmail.com</v>
      </c>
      <c r="I138" s="23" t="s">
        <v>1459</v>
      </c>
      <c r="J138" s="23"/>
      <c r="K138" s="23" t="s">
        <v>1541</v>
      </c>
      <c r="L138" s="23"/>
      <c r="M138" s="23" t="s">
        <v>774</v>
      </c>
      <c r="N138" s="23"/>
      <c r="O138" s="23" t="s">
        <v>1544</v>
      </c>
      <c r="P138" s="23"/>
      <c r="Q138" s="23" t="s">
        <v>1545</v>
      </c>
      <c r="R138" s="23"/>
      <c r="S138" s="23" t="s">
        <v>581</v>
      </c>
      <c r="T138" s="23" t="s">
        <v>1250</v>
      </c>
      <c r="U138" s="23"/>
      <c r="V138" s="6"/>
      <c r="W138" s="8" t="str">
        <f>IF(OR(Keywords!$C$4="",ISERROR(FIND(LOWER(LEFT(Keywords!$C$4,6)),LOWER(I138)))),"","X")</f>
        <v/>
      </c>
      <c r="X138" s="8" t="str">
        <f>IF(OR(Keywords!$D$4="",ISERROR(FIND(LOWER(LEFT(Keywords!$D$4,6)),LOWER(K138)))),"","X")</f>
        <v/>
      </c>
      <c r="Y138" s="8" t="str">
        <f>IF(OR(Keywords!$E$4="",ISERROR(FIND(LOWER(LEFT(Keywords!$E$4,6)),LOWER(M138)))),"","X")</f>
        <v/>
      </c>
      <c r="Z138" s="8" t="str">
        <f>IF(OR(Keywords!$F$4="",ISERROR(FIND(LOWER(LEFT(Keywords!$F$4,6)),LOWER(O138)))),"","X")</f>
        <v/>
      </c>
      <c r="AA138" s="8" t="str">
        <f>IF(OR(Keywords!$G$4="",ISERROR(FIND(LOWER(LEFT(Keywords!$G$4,6)),LOWER(Q138)))),"","X")</f>
        <v/>
      </c>
      <c r="AB138" s="8" t="str">
        <f>IF(OR(Keywords!$H$4="",ISERROR(FIND(LOWER(LEFT(Keywords!$H$4,6)),LOWER(S138)))),"","X")</f>
        <v/>
      </c>
      <c r="AC138" s="48"/>
      <c r="AD138" s="8" t="str">
        <f>IF(ISBLANK(B138),"",IF(ISERROR(MATCH(B138,'Email Addresses'!$E:$E,FALSE)),"X",""))</f>
        <v/>
      </c>
    </row>
    <row r="139" spans="1:30" ht="120" x14ac:dyDescent="0.2">
      <c r="A139" s="24">
        <v>45614.721666666665</v>
      </c>
      <c r="B139" s="23" t="s">
        <v>1395</v>
      </c>
      <c r="C139" s="25" t="s">
        <v>1240</v>
      </c>
      <c r="D139" s="23" t="str">
        <f>IF(ISBLANK(B139),"",IF(ISERROR(MATCH(B139,'Email Addresses'!$E$2:$E$140,FALSE)),"","WG1"))</f>
        <v>WG1</v>
      </c>
      <c r="E139" s="23" t="str">
        <f>IF(ISBLANK(B139),"",IF(ISERROR(MATCH(B139,'Email Addresses'!$E$144:$E$284,FALSE)),"","WG2"))</f>
        <v>WG2</v>
      </c>
      <c r="F139" s="46" t="s">
        <v>1343</v>
      </c>
      <c r="G139" s="23" t="s">
        <v>845</v>
      </c>
      <c r="H139" s="23" t="str">
        <f t="shared" si="4"/>
        <v>myilmaz42@yahoo.com</v>
      </c>
      <c r="I139" s="23" t="s">
        <v>794</v>
      </c>
      <c r="J139" s="23"/>
      <c r="K139" s="23" t="s">
        <v>656</v>
      </c>
      <c r="L139" s="23"/>
      <c r="M139" s="23" t="s">
        <v>655</v>
      </c>
      <c r="N139" s="23"/>
      <c r="O139" s="23" t="s">
        <v>1396</v>
      </c>
      <c r="P139" s="23"/>
      <c r="Q139" s="23" t="s">
        <v>1397</v>
      </c>
      <c r="R139" s="23"/>
      <c r="S139" s="23" t="s">
        <v>581</v>
      </c>
      <c r="T139" s="23" t="s">
        <v>581</v>
      </c>
      <c r="U139" s="23" t="s">
        <v>784</v>
      </c>
      <c r="V139" s="6"/>
      <c r="W139" s="8" t="str">
        <f>IF(OR(Keywords!$C$4="",ISERROR(FIND(LOWER(LEFT(Keywords!$C$4,6)),LOWER(I139)))),"","X")</f>
        <v/>
      </c>
      <c r="X139" s="8" t="str">
        <f>IF(OR(Keywords!$D$4="",ISERROR(FIND(LOWER(LEFT(Keywords!$D$4,6)),LOWER(K139)))),"","X")</f>
        <v/>
      </c>
      <c r="Y139" s="8" t="str">
        <f>IF(OR(Keywords!$E$4="",ISERROR(FIND(LOWER(LEFT(Keywords!$E$4,6)),LOWER(M139)))),"","X")</f>
        <v/>
      </c>
      <c r="Z139" s="8" t="str">
        <f>IF(OR(Keywords!$F$4="",ISERROR(FIND(LOWER(LEFT(Keywords!$F$4,6)),LOWER(O139)))),"","X")</f>
        <v/>
      </c>
      <c r="AA139" s="8" t="str">
        <f>IF(OR(Keywords!$G$4="",ISERROR(FIND(LOWER(LEFT(Keywords!$G$4,6)),LOWER(Q139)))),"","X")</f>
        <v/>
      </c>
      <c r="AB139" s="8" t="str">
        <f>IF(OR(Keywords!$H$4="",ISERROR(FIND(LOWER(LEFT(Keywords!$H$4,6)),LOWER(S139)))),"","X")</f>
        <v/>
      </c>
      <c r="AC139" s="48"/>
      <c r="AD139" s="8" t="str">
        <f>IF(ISBLANK(B139),"",IF(ISERROR(MATCH(B139,'Email Addresses'!$E:$E,FALSE)),"X",""))</f>
        <v/>
      </c>
    </row>
    <row r="140" spans="1:30" ht="120" x14ac:dyDescent="0.2">
      <c r="A140" s="24">
        <v>45780.874502314815</v>
      </c>
      <c r="B140" s="23" t="s">
        <v>1395</v>
      </c>
      <c r="C140" s="25" t="s">
        <v>1240</v>
      </c>
      <c r="D140" s="23" t="str">
        <f>IF(ISBLANK(B140),"",IF(ISERROR(MATCH(B140,'Email Addresses'!$E$2:$E$140,FALSE)),"","WG1"))</f>
        <v>WG1</v>
      </c>
      <c r="E140" s="23" t="str">
        <f>IF(ISBLANK(B140),"",IF(ISERROR(MATCH(B140,'Email Addresses'!$E$144:$E$284,FALSE)),"","WG2"))</f>
        <v>WG2</v>
      </c>
      <c r="F140" s="46" t="s">
        <v>1343</v>
      </c>
      <c r="G140" s="23" t="s">
        <v>845</v>
      </c>
      <c r="H140" s="23" t="str">
        <f t="shared" si="4"/>
        <v>myilmaz42@yahoo.com</v>
      </c>
      <c r="I140" s="23" t="s">
        <v>1547</v>
      </c>
      <c r="J140" s="23"/>
      <c r="K140" s="23" t="s">
        <v>1548</v>
      </c>
      <c r="L140" s="23"/>
      <c r="M140" s="23" t="s">
        <v>1549</v>
      </c>
      <c r="N140" s="23"/>
      <c r="O140" s="23" t="s">
        <v>1396</v>
      </c>
      <c r="P140" s="23"/>
      <c r="Q140" s="23" t="s">
        <v>1397</v>
      </c>
      <c r="R140" s="23"/>
      <c r="S140" s="23" t="s">
        <v>581</v>
      </c>
      <c r="T140" s="23" t="s">
        <v>581</v>
      </c>
      <c r="U140" s="23" t="s">
        <v>1550</v>
      </c>
      <c r="V140" s="6"/>
      <c r="W140" s="8" t="str">
        <f>IF(OR(Keywords!$C$4="",ISERROR(FIND(LOWER(LEFT(Keywords!$C$4,6)),LOWER(I140)))),"","X")</f>
        <v/>
      </c>
      <c r="X140" s="8" t="str">
        <f>IF(OR(Keywords!$D$4="",ISERROR(FIND(LOWER(LEFT(Keywords!$D$4,6)),LOWER(K140)))),"","X")</f>
        <v/>
      </c>
      <c r="Y140" s="8" t="str">
        <f>IF(OR(Keywords!$E$4="",ISERROR(FIND(LOWER(LEFT(Keywords!$E$4,6)),LOWER(M140)))),"","X")</f>
        <v/>
      </c>
      <c r="Z140" s="8" t="str">
        <f>IF(OR(Keywords!$F$4="",ISERROR(FIND(LOWER(LEFT(Keywords!$F$4,6)),LOWER(O140)))),"","X")</f>
        <v/>
      </c>
      <c r="AA140" s="8" t="str">
        <f>IF(OR(Keywords!$G$4="",ISERROR(FIND(LOWER(LEFT(Keywords!$G$4,6)),LOWER(Q140)))),"","X")</f>
        <v/>
      </c>
      <c r="AB140" s="8" t="str">
        <f>IF(OR(Keywords!$H$4="",ISERROR(FIND(LOWER(LEFT(Keywords!$H$4,6)),LOWER(S140)))),"","X")</f>
        <v/>
      </c>
      <c r="AC140" s="48"/>
      <c r="AD140" s="8" t="str">
        <f>IF(ISBLANK(B140),"",IF(ISERROR(MATCH(B140,'Email Addresses'!$E:$E,FALSE)),"X",""))</f>
        <v/>
      </c>
    </row>
    <row r="141" spans="1:30" ht="100" x14ac:dyDescent="0.2">
      <c r="A141" s="24">
        <v>45911.304722222223</v>
      </c>
      <c r="B141" s="23" t="s">
        <v>1641</v>
      </c>
      <c r="C141" s="25" t="s">
        <v>1240</v>
      </c>
      <c r="D141" s="23" t="str">
        <f>IF(ISBLANK(B141),"",IF(ISERROR(MATCH(B141,'Email Addresses'!$E$2:$E$140,FALSE)),"","WG1"))</f>
        <v/>
      </c>
      <c r="E141" s="23" t="str">
        <f>IF(ISBLANK(B141),"",IF(ISERROR(MATCH(B141,'Email Addresses'!$E$144:$E$284,FALSE)),"","WG2"))</f>
        <v>WG2</v>
      </c>
      <c r="F141" s="46" t="s">
        <v>1640</v>
      </c>
      <c r="G141" s="23" t="s">
        <v>1639</v>
      </c>
      <c r="H141" s="23" t="str">
        <f t="shared" si="4"/>
        <v>sercanyildirim@ktu.edu.tr</v>
      </c>
      <c r="I141" s="23" t="s">
        <v>1681</v>
      </c>
      <c r="J141" s="23" t="s">
        <v>1682</v>
      </c>
      <c r="K141" s="23" t="s">
        <v>600</v>
      </c>
      <c r="L141" s="23" t="s">
        <v>1683</v>
      </c>
      <c r="M141" s="23" t="s">
        <v>439</v>
      </c>
      <c r="N141" s="23" t="s">
        <v>1684</v>
      </c>
      <c r="O141" s="23" t="s">
        <v>622</v>
      </c>
      <c r="P141" s="23" t="s">
        <v>1685</v>
      </c>
      <c r="Q141" s="23" t="s">
        <v>770</v>
      </c>
      <c r="R141" s="23"/>
      <c r="S141" s="23" t="s">
        <v>581</v>
      </c>
      <c r="T141" s="23" t="s">
        <v>580</v>
      </c>
      <c r="U141" s="23" t="s">
        <v>580</v>
      </c>
      <c r="W141" s="8" t="str">
        <f>IF(OR(Keywords!$C$4="",ISERROR(FIND(LOWER(LEFT(Keywords!$C$4,6)),LOWER(I141)))),"","X")</f>
        <v/>
      </c>
      <c r="X141" s="8" t="str">
        <f>IF(OR(Keywords!$D$4="",ISERROR(FIND(LOWER(LEFT(Keywords!$D$4,6)),LOWER(K141)))),"","X")</f>
        <v/>
      </c>
      <c r="Y141" s="8" t="str">
        <f>IF(OR(Keywords!$E$4="",ISERROR(FIND(LOWER(LEFT(Keywords!$E$4,6)),LOWER(M141)))),"","X")</f>
        <v/>
      </c>
      <c r="Z141" s="8" t="str">
        <f>IF(OR(Keywords!$F$4="",ISERROR(FIND(LOWER(LEFT(Keywords!$F$4,6)),LOWER(O141)))),"","X")</f>
        <v/>
      </c>
      <c r="AA141" s="8" t="str">
        <f>IF(OR(Keywords!$G$4="",ISERROR(FIND(LOWER(LEFT(Keywords!$G$4,6)),LOWER(Q141)))),"","X")</f>
        <v/>
      </c>
      <c r="AB141" s="8" t="str">
        <f>IF(OR(Keywords!$H$4="",ISERROR(FIND(LOWER(LEFT(Keywords!$H$4,6)),LOWER(S141)))),"","X")</f>
        <v/>
      </c>
      <c r="AD141" s="8" t="str">
        <f>IF(ISBLANK(B141),"",IF(ISERROR(MATCH(B141,'Email Addresses'!$E:$E,FALSE)),"X",""))</f>
        <v/>
      </c>
    </row>
    <row r="142" spans="1:30" ht="140" x14ac:dyDescent="0.2">
      <c r="A142" s="24">
        <v>45910.582430555558</v>
      </c>
      <c r="B142" s="23" t="s">
        <v>1632</v>
      </c>
      <c r="C142" s="25" t="s">
        <v>1240</v>
      </c>
      <c r="D142" s="23" t="str">
        <f>IF(ISBLANK(B142),"",IF(ISERROR(MATCH(B142,'Email Addresses'!$E$2:$E$140,FALSE)),"","WG1"))</f>
        <v>WG1</v>
      </c>
      <c r="E142" s="23" t="str">
        <f>IF(ISBLANK(B142),"",IF(ISERROR(MATCH(B142,'Email Addresses'!$E$144:$E$284,FALSE)),"","WG2"))</f>
        <v>WG2</v>
      </c>
      <c r="F142" s="46" t="s">
        <v>1631</v>
      </c>
      <c r="G142" s="23" t="s">
        <v>1630</v>
      </c>
      <c r="H142" s="23" t="str">
        <f t="shared" si="4"/>
        <v>emre.yilmazoglu@iuc.edu.tr</v>
      </c>
      <c r="I142" s="23" t="s">
        <v>1667</v>
      </c>
      <c r="J142" s="23" t="s">
        <v>1668</v>
      </c>
      <c r="K142" s="23" t="s">
        <v>1669</v>
      </c>
      <c r="L142" s="23" t="s">
        <v>1670</v>
      </c>
      <c r="M142" s="23" t="s">
        <v>1671</v>
      </c>
      <c r="N142" s="23" t="s">
        <v>1672</v>
      </c>
      <c r="O142" s="23" t="s">
        <v>1673</v>
      </c>
      <c r="P142" s="23" t="s">
        <v>1674</v>
      </c>
      <c r="Q142" s="23" t="s">
        <v>1602</v>
      </c>
      <c r="R142" s="23" t="s">
        <v>1675</v>
      </c>
      <c r="S142" s="23" t="s">
        <v>1250</v>
      </c>
      <c r="T142" s="23" t="s">
        <v>1250</v>
      </c>
      <c r="U142" s="23"/>
      <c r="W142" s="8" t="str">
        <f>IF(OR(Keywords!$C$4="",ISERROR(FIND(LOWER(LEFT(Keywords!$C$4,6)),LOWER(I142)))),"","X")</f>
        <v/>
      </c>
      <c r="X142" s="8" t="str">
        <f>IF(OR(Keywords!$D$4="",ISERROR(FIND(LOWER(LEFT(Keywords!$D$4,6)),LOWER(K142)))),"","X")</f>
        <v/>
      </c>
      <c r="Y142" s="8" t="str">
        <f>IF(OR(Keywords!$E$4="",ISERROR(FIND(LOWER(LEFT(Keywords!$E$4,6)),LOWER(M142)))),"","X")</f>
        <v/>
      </c>
      <c r="Z142" s="8" t="str">
        <f>IF(OR(Keywords!$F$4="",ISERROR(FIND(LOWER(LEFT(Keywords!$F$4,6)),LOWER(O142)))),"","X")</f>
        <v/>
      </c>
      <c r="AA142" s="8" t="str">
        <f>IF(OR(Keywords!$G$4="",ISERROR(FIND(LOWER(LEFT(Keywords!$G$4,6)),LOWER(Q142)))),"","X")</f>
        <v/>
      </c>
      <c r="AB142" s="8" t="str">
        <f>IF(OR(Keywords!$H$4="",ISERROR(FIND(LOWER(LEFT(Keywords!$H$4,6)),LOWER(S142)))),"","X")</f>
        <v/>
      </c>
      <c r="AD142" s="8" t="str">
        <f>IF(ISBLANK(B142),"",IF(ISERROR(MATCH(B142,'Email Addresses'!$E:$E,FALSE)),"X",""))</f>
        <v/>
      </c>
    </row>
    <row r="143" spans="1:30" ht="120" x14ac:dyDescent="0.2">
      <c r="A143" s="24">
        <v>45413.419629629629</v>
      </c>
      <c r="B143" s="23" t="s">
        <v>178</v>
      </c>
      <c r="C143" s="64" t="s">
        <v>1240</v>
      </c>
      <c r="D143" s="23" t="str">
        <f>IF(ISBLANK(B143),"",IF(ISERROR(MATCH(B143,'Email Addresses'!$E$2:$E$140,FALSE)),"","WG1"))</f>
        <v>WG1</v>
      </c>
      <c r="E143" s="23" t="str">
        <f>IF(ISBLANK(B143),"",IF(ISERROR(MATCH(B143,'Email Addresses'!$E$144:$E$284,FALSE)),"","WG2"))</f>
        <v/>
      </c>
      <c r="F143" s="46" t="s">
        <v>664</v>
      </c>
      <c r="G143" s="23" t="s">
        <v>663</v>
      </c>
      <c r="H143" s="23" t="str">
        <f t="shared" si="4"/>
        <v>cristiano.zonta@unipd.it</v>
      </c>
      <c r="I143" s="23" t="s">
        <v>662</v>
      </c>
      <c r="J143" s="23"/>
      <c r="K143" s="23" t="s">
        <v>661</v>
      </c>
      <c r="L143" s="23"/>
      <c r="M143" s="23" t="s">
        <v>577</v>
      </c>
      <c r="N143" s="23"/>
      <c r="O143" s="23" t="s">
        <v>1138</v>
      </c>
      <c r="P143" s="23"/>
      <c r="Q143" s="23" t="s">
        <v>660</v>
      </c>
      <c r="R143" s="23"/>
      <c r="S143" s="23" t="s">
        <v>581</v>
      </c>
      <c r="T143" s="23" t="s">
        <v>581</v>
      </c>
      <c r="U143" s="23"/>
      <c r="V143" s="6"/>
      <c r="W143" s="8" t="str">
        <f>IF(OR(Keywords!$C$4="",ISERROR(FIND(LOWER(LEFT(Keywords!$C$4,6)),LOWER(I143)))),"","X")</f>
        <v/>
      </c>
      <c r="X143" s="8" t="str">
        <f>IF(OR(Keywords!$D$4="",ISERROR(FIND(LOWER(LEFT(Keywords!$D$4,6)),LOWER(K143)))),"","X")</f>
        <v/>
      </c>
      <c r="Y143" s="8" t="str">
        <f>IF(OR(Keywords!$E$4="",ISERROR(FIND(LOWER(LEFT(Keywords!$E$4,6)),LOWER(M143)))),"","X")</f>
        <v/>
      </c>
      <c r="Z143" s="8" t="str">
        <f>IF(OR(Keywords!$F$4="",ISERROR(FIND(LOWER(LEFT(Keywords!$F$4,6)),LOWER(O143)))),"","X")</f>
        <v/>
      </c>
      <c r="AA143" s="8" t="str">
        <f>IF(OR(Keywords!$G$4="",ISERROR(FIND(LOWER(LEFT(Keywords!$G$4,6)),LOWER(Q143)))),"","X")</f>
        <v/>
      </c>
      <c r="AB143" s="8" t="str">
        <f>IF(OR(Keywords!$H$4="",ISERROR(FIND(LOWER(LEFT(Keywords!$H$4,6)),LOWER(S143)))),"","X")</f>
        <v/>
      </c>
      <c r="AC143" s="48"/>
      <c r="AD143" s="8" t="str">
        <f>IF(ISBLANK(B143),"",IF(ISERROR(MATCH(B143,'Email Addresses'!$E:$E,FALSE)),"X",""))</f>
        <v/>
      </c>
    </row>
    <row r="144" spans="1:30" ht="20" x14ac:dyDescent="0.2">
      <c r="A144" s="23"/>
      <c r="B144" s="23"/>
      <c r="C144" s="25" t="s">
        <v>1240</v>
      </c>
      <c r="D144" s="23" t="str">
        <f>IF(ISBLANK(B144),"",IF(ISERROR(MATCH(B144,'Email Addresses'!$E$2:$E$140,FALSE)),"","WG1"))</f>
        <v/>
      </c>
      <c r="E144" s="23" t="str">
        <f>IF(ISBLANK(B144),"",IF(ISERROR(MATCH(B144,'Email Addresses'!$E$144:$E$284,FALSE)),"","WG2"))</f>
        <v/>
      </c>
      <c r="F144" s="46"/>
      <c r="G144" s="23"/>
      <c r="H144" s="23"/>
      <c r="I144" s="23"/>
      <c r="J144" s="23"/>
      <c r="K144" s="23"/>
      <c r="L144" s="23"/>
      <c r="M144" s="23"/>
      <c r="N144" s="23"/>
      <c r="O144" s="23"/>
      <c r="P144" s="23"/>
      <c r="Q144" s="23"/>
      <c r="R144" s="23"/>
      <c r="S144" s="23"/>
      <c r="T144" s="23"/>
      <c r="U144" s="23"/>
      <c r="W144" s="8" t="str">
        <f>IF(OR(Keywords!$C$4="",ISERROR(FIND(LOWER(LEFT(Keywords!$C$4,6)),LOWER(I144)))),"","X")</f>
        <v/>
      </c>
      <c r="X144" s="8" t="str">
        <f>IF(OR(Keywords!$D$4="",ISERROR(FIND(LOWER(LEFT(Keywords!$D$4,6)),LOWER(K144)))),"","X")</f>
        <v/>
      </c>
      <c r="Y144" s="8" t="str">
        <f>IF(OR(Keywords!$E$4="",ISERROR(FIND(LOWER(LEFT(Keywords!$E$4,6)),LOWER(M144)))),"","X")</f>
        <v/>
      </c>
      <c r="Z144" s="8" t="str">
        <f>IF(OR(Keywords!$F$4="",ISERROR(FIND(LOWER(LEFT(Keywords!$F$4,6)),LOWER(O144)))),"","X")</f>
        <v/>
      </c>
      <c r="AA144" s="8" t="str">
        <f>IF(OR(Keywords!$G$4="",ISERROR(FIND(LOWER(LEFT(Keywords!$G$4,6)),LOWER(Q144)))),"","X")</f>
        <v/>
      </c>
      <c r="AB144" s="8" t="str">
        <f>IF(OR(Keywords!$H$4="",ISERROR(FIND(LOWER(LEFT(Keywords!$H$4,6)),LOWER(S144)))),"","X")</f>
        <v/>
      </c>
      <c r="AD144" s="8" t="str">
        <f>IF(ISBLANK(B144),"",IF(ISERROR(MATCH(B144,'Email Addresses'!$E:$E,FALSE)),"X",""))</f>
        <v/>
      </c>
    </row>
    <row r="145" spans="1:30" ht="20" x14ac:dyDescent="0.2">
      <c r="A145" s="23"/>
      <c r="B145" s="23"/>
      <c r="C145" s="25" t="s">
        <v>1240</v>
      </c>
      <c r="D145" s="23" t="str">
        <f>IF(ISBLANK(B145),"",IF(ISERROR(MATCH(B145,'Email Addresses'!$E$2:$E$140,FALSE)),"","WG1"))</f>
        <v/>
      </c>
      <c r="E145" s="23" t="str">
        <f>IF(ISBLANK(B145),"",IF(ISERROR(MATCH(B145,'Email Addresses'!$E$144:$E$284,FALSE)),"","WG2"))</f>
        <v/>
      </c>
      <c r="F145" s="46"/>
      <c r="G145" s="23"/>
      <c r="H145" s="23"/>
      <c r="I145" s="23"/>
      <c r="J145" s="23"/>
      <c r="K145" s="23"/>
      <c r="L145" s="23"/>
      <c r="M145" s="23"/>
      <c r="N145" s="23"/>
      <c r="O145" s="23"/>
      <c r="P145" s="23"/>
      <c r="Q145" s="23"/>
      <c r="R145" s="23"/>
      <c r="S145" s="23"/>
      <c r="T145" s="23"/>
      <c r="U145" s="23"/>
      <c r="W145" s="8" t="str">
        <f>IF(OR(Keywords!$C$4="",ISERROR(FIND(LOWER(LEFT(Keywords!$C$4,6)),LOWER(I145)))),"","X")</f>
        <v/>
      </c>
      <c r="X145" s="8" t="str">
        <f>IF(OR(Keywords!$D$4="",ISERROR(FIND(LOWER(LEFT(Keywords!$D$4,6)),LOWER(K145)))),"","X")</f>
        <v/>
      </c>
      <c r="Y145" s="8" t="str">
        <f>IF(OR(Keywords!$E$4="",ISERROR(FIND(LOWER(LEFT(Keywords!$E$4,6)),LOWER(M145)))),"","X")</f>
        <v/>
      </c>
      <c r="Z145" s="8" t="str">
        <f>IF(OR(Keywords!$F$4="",ISERROR(FIND(LOWER(LEFT(Keywords!$F$4,6)),LOWER(O145)))),"","X")</f>
        <v/>
      </c>
      <c r="AA145" s="8" t="str">
        <f>IF(OR(Keywords!$G$4="",ISERROR(FIND(LOWER(LEFT(Keywords!$G$4,6)),LOWER(Q145)))),"","X")</f>
        <v/>
      </c>
      <c r="AB145" s="8" t="str">
        <f>IF(OR(Keywords!$H$4="",ISERROR(FIND(LOWER(LEFT(Keywords!$H$4,6)),LOWER(S145)))),"","X")</f>
        <v/>
      </c>
      <c r="AD145" s="8" t="str">
        <f>IF(ISBLANK(B145),"",IF(ISERROR(MATCH(B145,'Email Addresses'!$E:$E,FALSE)),"X",""))</f>
        <v/>
      </c>
    </row>
    <row r="146" spans="1:30" ht="20" x14ac:dyDescent="0.2">
      <c r="A146" s="23"/>
      <c r="B146" s="23"/>
      <c r="C146" s="25" t="s">
        <v>1240</v>
      </c>
      <c r="D146" s="23" t="str">
        <f>IF(ISBLANK(B146),"",IF(ISERROR(MATCH(B146,'Email Addresses'!$E$2:$E$140,FALSE)),"","WG1"))</f>
        <v/>
      </c>
      <c r="E146" s="23" t="str">
        <f>IF(ISBLANK(B146),"",IF(ISERROR(MATCH(B146,'Email Addresses'!$E$144:$E$284,FALSE)),"","WG2"))</f>
        <v/>
      </c>
      <c r="F146" s="46"/>
      <c r="G146" s="23"/>
      <c r="H146" s="23"/>
      <c r="I146" s="23"/>
      <c r="J146" s="23"/>
      <c r="K146" s="23"/>
      <c r="L146" s="23"/>
      <c r="M146" s="23"/>
      <c r="N146" s="23"/>
      <c r="O146" s="23"/>
      <c r="P146" s="23"/>
      <c r="Q146" s="23"/>
      <c r="R146" s="23"/>
      <c r="S146" s="23"/>
      <c r="T146" s="23"/>
      <c r="U146" s="23"/>
      <c r="W146" s="8" t="str">
        <f>IF(OR(Keywords!$C$4="",ISERROR(FIND(LOWER(LEFT(Keywords!$C$4,6)),LOWER(I146)))),"","X")</f>
        <v/>
      </c>
      <c r="X146" s="8" t="str">
        <f>IF(OR(Keywords!$D$4="",ISERROR(FIND(LOWER(LEFT(Keywords!$D$4,6)),LOWER(K146)))),"","X")</f>
        <v/>
      </c>
      <c r="Y146" s="8" t="str">
        <f>IF(OR(Keywords!$E$4="",ISERROR(FIND(LOWER(LEFT(Keywords!$E$4,6)),LOWER(M146)))),"","X")</f>
        <v/>
      </c>
      <c r="Z146" s="8" t="str">
        <f>IF(OR(Keywords!$F$4="",ISERROR(FIND(LOWER(LEFT(Keywords!$F$4,6)),LOWER(O146)))),"","X")</f>
        <v/>
      </c>
      <c r="AA146" s="8" t="str">
        <f>IF(OR(Keywords!$G$4="",ISERROR(FIND(LOWER(LEFT(Keywords!$G$4,6)),LOWER(Q146)))),"","X")</f>
        <v/>
      </c>
      <c r="AB146" s="8" t="str">
        <f>IF(OR(Keywords!$H$4="",ISERROR(FIND(LOWER(LEFT(Keywords!$H$4,6)),LOWER(S146)))),"","X")</f>
        <v/>
      </c>
      <c r="AD146" s="8" t="str">
        <f>IF(ISBLANK(B146),"",IF(ISERROR(MATCH(B146,'Email Addresses'!$E:$E,FALSE)),"X",""))</f>
        <v/>
      </c>
    </row>
    <row r="147" spans="1:30" ht="20" x14ac:dyDescent="0.2">
      <c r="A147" s="23"/>
      <c r="B147" s="23"/>
      <c r="C147" s="25" t="s">
        <v>1240</v>
      </c>
      <c r="D147" s="23" t="str">
        <f>IF(ISBLANK(B147),"",IF(ISERROR(MATCH(B147,'Email Addresses'!$E$2:$E$140,FALSE)),"","WG1"))</f>
        <v/>
      </c>
      <c r="E147" s="23" t="str">
        <f>IF(ISBLANK(B147),"",IF(ISERROR(MATCH(B147,'Email Addresses'!$E$144:$E$284,FALSE)),"","WG2"))</f>
        <v/>
      </c>
      <c r="F147" s="46"/>
      <c r="G147" s="23"/>
      <c r="H147" s="23"/>
      <c r="I147" s="23"/>
      <c r="J147" s="23"/>
      <c r="K147" s="23"/>
      <c r="L147" s="23"/>
      <c r="M147" s="23"/>
      <c r="N147" s="23"/>
      <c r="O147" s="23"/>
      <c r="P147" s="23"/>
      <c r="Q147" s="23"/>
      <c r="R147" s="23"/>
      <c r="S147" s="23"/>
      <c r="T147" s="23"/>
      <c r="U147" s="23"/>
      <c r="W147" s="8" t="str">
        <f>IF(OR(Keywords!$C$4="",ISERROR(FIND(LOWER(LEFT(Keywords!$C$4,6)),LOWER(I147)))),"","X")</f>
        <v/>
      </c>
      <c r="X147" s="8" t="str">
        <f>IF(OR(Keywords!$D$4="",ISERROR(FIND(LOWER(LEFT(Keywords!$D$4,6)),LOWER(K147)))),"","X")</f>
        <v/>
      </c>
      <c r="Y147" s="8" t="str">
        <f>IF(OR(Keywords!$E$4="",ISERROR(FIND(LOWER(LEFT(Keywords!$E$4,6)),LOWER(M147)))),"","X")</f>
        <v/>
      </c>
      <c r="Z147" s="8" t="str">
        <f>IF(OR(Keywords!$F$4="",ISERROR(FIND(LOWER(LEFT(Keywords!$F$4,6)),LOWER(O147)))),"","X")</f>
        <v/>
      </c>
      <c r="AA147" s="8" t="str">
        <f>IF(OR(Keywords!$G$4="",ISERROR(FIND(LOWER(LEFT(Keywords!$G$4,6)),LOWER(Q147)))),"","X")</f>
        <v/>
      </c>
      <c r="AB147" s="8" t="str">
        <f>IF(OR(Keywords!$H$4="",ISERROR(FIND(LOWER(LEFT(Keywords!$H$4,6)),LOWER(S147)))),"","X")</f>
        <v/>
      </c>
      <c r="AD147" s="8" t="str">
        <f>IF(ISBLANK(B147),"",IF(ISERROR(MATCH(B147,'Email Addresses'!$E:$E,FALSE)),"X",""))</f>
        <v/>
      </c>
    </row>
    <row r="148" spans="1:30" ht="20" x14ac:dyDescent="0.2">
      <c r="A148" s="23"/>
      <c r="B148" s="23"/>
      <c r="C148" s="25" t="s">
        <v>1240</v>
      </c>
      <c r="D148" s="23" t="str">
        <f>IF(ISBLANK(B148),"",IF(ISERROR(MATCH(B148,'Email Addresses'!$E$2:$E$140,FALSE)),"","WG1"))</f>
        <v/>
      </c>
      <c r="E148" s="23" t="str">
        <f>IF(ISBLANK(B148),"",IF(ISERROR(MATCH(B148,'Email Addresses'!$E$144:$E$284,FALSE)),"","WG2"))</f>
        <v/>
      </c>
      <c r="F148" s="46"/>
      <c r="G148" s="23"/>
      <c r="H148" s="23"/>
      <c r="I148" s="23"/>
      <c r="J148" s="23"/>
      <c r="K148" s="23"/>
      <c r="L148" s="23"/>
      <c r="M148" s="23"/>
      <c r="N148" s="23"/>
      <c r="O148" s="23"/>
      <c r="P148" s="23"/>
      <c r="Q148" s="23"/>
      <c r="R148" s="23"/>
      <c r="S148" s="23"/>
      <c r="T148" s="23"/>
      <c r="U148" s="23"/>
      <c r="W148" s="8" t="str">
        <f>IF(OR(Keywords!$C$4="",ISERROR(FIND(LOWER(LEFT(Keywords!$C$4,6)),LOWER(I148)))),"","X")</f>
        <v/>
      </c>
      <c r="X148" s="8" t="str">
        <f>IF(OR(Keywords!$D$4="",ISERROR(FIND(LOWER(LEFT(Keywords!$D$4,6)),LOWER(K148)))),"","X")</f>
        <v/>
      </c>
      <c r="Y148" s="8" t="str">
        <f>IF(OR(Keywords!$E$4="",ISERROR(FIND(LOWER(LEFT(Keywords!$E$4,6)),LOWER(M148)))),"","X")</f>
        <v/>
      </c>
      <c r="Z148" s="8" t="str">
        <f>IF(OR(Keywords!$F$4="",ISERROR(FIND(LOWER(LEFT(Keywords!$F$4,6)),LOWER(O148)))),"","X")</f>
        <v/>
      </c>
      <c r="AA148" s="8" t="str">
        <f>IF(OR(Keywords!$G$4="",ISERROR(FIND(LOWER(LEFT(Keywords!$G$4,6)),LOWER(Q148)))),"","X")</f>
        <v/>
      </c>
      <c r="AB148" s="8" t="str">
        <f>IF(OR(Keywords!$H$4="",ISERROR(FIND(LOWER(LEFT(Keywords!$H$4,6)),LOWER(S148)))),"","X")</f>
        <v/>
      </c>
      <c r="AD148" s="8" t="str">
        <f>IF(ISBLANK(B148),"",IF(ISERROR(MATCH(B148,'Email Addresses'!$E:$E,FALSE)),"X",""))</f>
        <v/>
      </c>
    </row>
    <row r="149" spans="1:30" ht="20" x14ac:dyDescent="0.2">
      <c r="A149" s="23"/>
      <c r="B149" s="23"/>
      <c r="C149" s="25" t="s">
        <v>1240</v>
      </c>
      <c r="D149" s="23" t="str">
        <f>IF(ISBLANK(B149),"",IF(ISERROR(MATCH(B149,'Email Addresses'!$E$2:$E$140,FALSE)),"","WG1"))</f>
        <v/>
      </c>
      <c r="E149" s="23" t="str">
        <f>IF(ISBLANK(B149),"",IF(ISERROR(MATCH(B149,'Email Addresses'!$E$144:$E$284,FALSE)),"","WG2"))</f>
        <v/>
      </c>
      <c r="F149" s="46"/>
      <c r="G149" s="23"/>
      <c r="H149" s="23"/>
      <c r="I149" s="23"/>
      <c r="J149" s="23"/>
      <c r="K149" s="23"/>
      <c r="L149" s="23"/>
      <c r="M149" s="23"/>
      <c r="N149" s="23"/>
      <c r="O149" s="23"/>
      <c r="P149" s="23"/>
      <c r="Q149" s="23"/>
      <c r="R149" s="23"/>
      <c r="S149" s="23"/>
      <c r="T149" s="23"/>
      <c r="U149" s="23"/>
      <c r="W149" s="8" t="str">
        <f>IF(OR(Keywords!$C$4="",ISERROR(FIND(LOWER(LEFT(Keywords!$C$4,6)),LOWER(I149)))),"","X")</f>
        <v/>
      </c>
      <c r="X149" s="8" t="str">
        <f>IF(OR(Keywords!$D$4="",ISERROR(FIND(LOWER(LEFT(Keywords!$D$4,6)),LOWER(K149)))),"","X")</f>
        <v/>
      </c>
      <c r="Y149" s="8" t="str">
        <f>IF(OR(Keywords!$E$4="",ISERROR(FIND(LOWER(LEFT(Keywords!$E$4,6)),LOWER(M149)))),"","X")</f>
        <v/>
      </c>
      <c r="Z149" s="8" t="str">
        <f>IF(OR(Keywords!$F$4="",ISERROR(FIND(LOWER(LEFT(Keywords!$F$4,6)),LOWER(O149)))),"","X")</f>
        <v/>
      </c>
      <c r="AA149" s="8" t="str">
        <f>IF(OR(Keywords!$G$4="",ISERROR(FIND(LOWER(LEFT(Keywords!$G$4,6)),LOWER(Q149)))),"","X")</f>
        <v/>
      </c>
      <c r="AB149" s="8" t="str">
        <f>IF(OR(Keywords!$H$4="",ISERROR(FIND(LOWER(LEFT(Keywords!$H$4,6)),LOWER(S149)))),"","X")</f>
        <v/>
      </c>
      <c r="AD149" s="8" t="str">
        <f>IF(ISBLANK(B149),"",IF(ISERROR(MATCH(B149,'Email Addresses'!$E:$E,FALSE)),"X",""))</f>
        <v/>
      </c>
    </row>
    <row r="150" spans="1:30" ht="20" x14ac:dyDescent="0.2">
      <c r="A150" s="23"/>
      <c r="B150" s="23"/>
      <c r="C150" s="25" t="s">
        <v>1240</v>
      </c>
      <c r="D150" s="23" t="str">
        <f>IF(ISBLANK(B150),"",IF(ISERROR(MATCH(B150,'Email Addresses'!$E$2:$E$140,FALSE)),"","WG1"))</f>
        <v/>
      </c>
      <c r="E150" s="23" t="str">
        <f>IF(ISBLANK(B150),"",IF(ISERROR(MATCH(B150,'Email Addresses'!$E$144:$E$284,FALSE)),"","WG2"))</f>
        <v/>
      </c>
      <c r="F150" s="46"/>
      <c r="G150" s="23"/>
      <c r="H150" s="23"/>
      <c r="I150" s="23"/>
      <c r="J150" s="23"/>
      <c r="K150" s="23"/>
      <c r="L150" s="23"/>
      <c r="M150" s="23"/>
      <c r="N150" s="23"/>
      <c r="O150" s="23"/>
      <c r="P150" s="23"/>
      <c r="Q150" s="23"/>
      <c r="R150" s="23"/>
      <c r="S150" s="23"/>
      <c r="T150" s="23"/>
      <c r="U150" s="23"/>
      <c r="W150" s="8" t="str">
        <f>IF(OR(Keywords!$C$4="",ISERROR(FIND(LOWER(LEFT(Keywords!$C$4,6)),LOWER(I150)))),"","X")</f>
        <v/>
      </c>
      <c r="X150" s="8" t="str">
        <f>IF(OR(Keywords!$D$4="",ISERROR(FIND(LOWER(LEFT(Keywords!$D$4,6)),LOWER(K150)))),"","X")</f>
        <v/>
      </c>
      <c r="Y150" s="8" t="str">
        <f>IF(OR(Keywords!$E$4="",ISERROR(FIND(LOWER(LEFT(Keywords!$E$4,6)),LOWER(M150)))),"","X")</f>
        <v/>
      </c>
      <c r="Z150" s="8" t="str">
        <f>IF(OR(Keywords!$F$4="",ISERROR(FIND(LOWER(LEFT(Keywords!$F$4,6)),LOWER(O150)))),"","X")</f>
        <v/>
      </c>
      <c r="AA150" s="8" t="str">
        <f>IF(OR(Keywords!$G$4="",ISERROR(FIND(LOWER(LEFT(Keywords!$G$4,6)),LOWER(Q150)))),"","X")</f>
        <v/>
      </c>
      <c r="AB150" s="8" t="str">
        <f>IF(OR(Keywords!$H$4="",ISERROR(FIND(LOWER(LEFT(Keywords!$H$4,6)),LOWER(S150)))),"","X")</f>
        <v/>
      </c>
      <c r="AD150" s="8" t="str">
        <f>IF(ISBLANK(B150),"",IF(ISERROR(MATCH(B150,'Email Addresses'!$E:$E,FALSE)),"X",""))</f>
        <v/>
      </c>
    </row>
    <row r="151" spans="1:30" ht="20" x14ac:dyDescent="0.2">
      <c r="A151" s="23"/>
      <c r="B151" s="23"/>
      <c r="C151" s="25" t="s">
        <v>1240</v>
      </c>
      <c r="D151" s="23" t="str">
        <f>IF(ISBLANK(B151),"",IF(ISERROR(MATCH(B151,'Email Addresses'!$E$2:$E$140,FALSE)),"","WG1"))</f>
        <v/>
      </c>
      <c r="E151" s="23" t="str">
        <f>IF(ISBLANK(B151),"",IF(ISERROR(MATCH(B151,'Email Addresses'!$E$144:$E$284,FALSE)),"","WG2"))</f>
        <v/>
      </c>
      <c r="F151" s="46"/>
      <c r="G151" s="23"/>
      <c r="H151" s="23"/>
      <c r="I151" s="23"/>
      <c r="J151" s="23"/>
      <c r="K151" s="23"/>
      <c r="L151" s="23"/>
      <c r="M151" s="23"/>
      <c r="N151" s="23"/>
      <c r="O151" s="23"/>
      <c r="P151" s="23"/>
      <c r="Q151" s="23"/>
      <c r="R151" s="23"/>
      <c r="S151" s="23"/>
      <c r="T151" s="23"/>
      <c r="U151" s="23"/>
      <c r="W151" s="8" t="str">
        <f>IF(OR(Keywords!$C$4="",ISERROR(FIND(LOWER(LEFT(Keywords!$C$4,6)),LOWER(I151)))),"","X")</f>
        <v/>
      </c>
      <c r="X151" s="8" t="str">
        <f>IF(OR(Keywords!$D$4="",ISERROR(FIND(LOWER(LEFT(Keywords!$D$4,6)),LOWER(K151)))),"","X")</f>
        <v/>
      </c>
      <c r="Y151" s="8" t="str">
        <f>IF(OR(Keywords!$E$4="",ISERROR(FIND(LOWER(LEFT(Keywords!$E$4,6)),LOWER(M151)))),"","X")</f>
        <v/>
      </c>
      <c r="Z151" s="8" t="str">
        <f>IF(OR(Keywords!$F$4="",ISERROR(FIND(LOWER(LEFT(Keywords!$F$4,6)),LOWER(O151)))),"","X")</f>
        <v/>
      </c>
      <c r="AA151" s="8" t="str">
        <f>IF(OR(Keywords!$G$4="",ISERROR(FIND(LOWER(LEFT(Keywords!$G$4,6)),LOWER(Q151)))),"","X")</f>
        <v/>
      </c>
      <c r="AB151" s="8" t="str">
        <f>IF(OR(Keywords!$H$4="",ISERROR(FIND(LOWER(LEFT(Keywords!$H$4,6)),LOWER(S151)))),"","X")</f>
        <v/>
      </c>
      <c r="AD151" s="8" t="str">
        <f>IF(ISBLANK(B151),"",IF(ISERROR(MATCH(B151,'Email Addresses'!$E:$E,FALSE)),"X",""))</f>
        <v/>
      </c>
    </row>
    <row r="152" spans="1:30" ht="20" x14ac:dyDescent="0.2">
      <c r="A152" s="23"/>
      <c r="B152" s="23"/>
      <c r="C152" s="25" t="s">
        <v>1240</v>
      </c>
      <c r="D152" s="23" t="str">
        <f>IF(ISBLANK(B152),"",IF(ISERROR(MATCH(B152,'Email Addresses'!$E$2:$E$140,FALSE)),"","WG1"))</f>
        <v/>
      </c>
      <c r="E152" s="23" t="str">
        <f>IF(ISBLANK(B152),"",IF(ISERROR(MATCH(B152,'Email Addresses'!$E$144:$E$284,FALSE)),"","WG2"))</f>
        <v/>
      </c>
      <c r="F152" s="46"/>
      <c r="G152" s="23"/>
      <c r="H152" s="23"/>
      <c r="I152" s="23"/>
      <c r="J152" s="23"/>
      <c r="K152" s="23"/>
      <c r="L152" s="23"/>
      <c r="M152" s="23"/>
      <c r="N152" s="23"/>
      <c r="O152" s="23"/>
      <c r="P152" s="23"/>
      <c r="Q152" s="23"/>
      <c r="R152" s="23"/>
      <c r="S152" s="23"/>
      <c r="T152" s="23"/>
      <c r="U152" s="23"/>
      <c r="W152" s="8" t="str">
        <f>IF(OR(Keywords!$C$4="",ISERROR(FIND(LOWER(LEFT(Keywords!$C$4,6)),LOWER(I152)))),"","X")</f>
        <v/>
      </c>
      <c r="X152" s="8" t="str">
        <f>IF(OR(Keywords!$D$4="",ISERROR(FIND(LOWER(LEFT(Keywords!$D$4,6)),LOWER(K152)))),"","X")</f>
        <v/>
      </c>
      <c r="Y152" s="8" t="str">
        <f>IF(OR(Keywords!$E$4="",ISERROR(FIND(LOWER(LEFT(Keywords!$E$4,6)),LOWER(M152)))),"","X")</f>
        <v/>
      </c>
      <c r="Z152" s="8" t="str">
        <f>IF(OR(Keywords!$F$4="",ISERROR(FIND(LOWER(LEFT(Keywords!$F$4,6)),LOWER(O152)))),"","X")</f>
        <v/>
      </c>
      <c r="AA152" s="8" t="str">
        <f>IF(OR(Keywords!$G$4="",ISERROR(FIND(LOWER(LEFT(Keywords!$G$4,6)),LOWER(Q152)))),"","X")</f>
        <v/>
      </c>
      <c r="AB152" s="8" t="str">
        <f>IF(OR(Keywords!$H$4="",ISERROR(FIND(LOWER(LEFT(Keywords!$H$4,6)),LOWER(S152)))),"","X")</f>
        <v/>
      </c>
      <c r="AD152" s="8" t="str">
        <f>IF(ISBLANK(B152),"",IF(ISERROR(MATCH(B152,'Email Addresses'!$E:$E,FALSE)),"X",""))</f>
        <v/>
      </c>
    </row>
    <row r="153" spans="1:30" ht="20" x14ac:dyDescent="0.2">
      <c r="A153" s="23"/>
      <c r="B153" s="23"/>
      <c r="C153" s="25" t="s">
        <v>1240</v>
      </c>
      <c r="D153" s="23" t="str">
        <f>IF(ISBLANK(B153),"",IF(ISERROR(MATCH(B153,'Email Addresses'!$E$2:$E$140,FALSE)),"","WG1"))</f>
        <v/>
      </c>
      <c r="E153" s="23" t="str">
        <f>IF(ISBLANK(B153),"",IF(ISERROR(MATCH(B153,'Email Addresses'!$E$144:$E$284,FALSE)),"","WG2"))</f>
        <v/>
      </c>
      <c r="F153" s="46"/>
      <c r="G153" s="23"/>
      <c r="H153" s="23"/>
      <c r="I153" s="23"/>
      <c r="J153" s="23"/>
      <c r="K153" s="23"/>
      <c r="L153" s="23"/>
      <c r="M153" s="23"/>
      <c r="N153" s="23"/>
      <c r="O153" s="23"/>
      <c r="P153" s="23"/>
      <c r="Q153" s="23"/>
      <c r="R153" s="23"/>
      <c r="S153" s="23"/>
      <c r="T153" s="23"/>
      <c r="U153" s="23"/>
      <c r="W153" s="8" t="str">
        <f>IF(OR(Keywords!$C$4="",ISERROR(FIND(LOWER(LEFT(Keywords!$C$4,6)),LOWER(I153)))),"","X")</f>
        <v/>
      </c>
      <c r="X153" s="8" t="str">
        <f>IF(OR(Keywords!$D$4="",ISERROR(FIND(LOWER(LEFT(Keywords!$D$4,6)),LOWER(K153)))),"","X")</f>
        <v/>
      </c>
      <c r="Y153" s="8" t="str">
        <f>IF(OR(Keywords!$E$4="",ISERROR(FIND(LOWER(LEFT(Keywords!$E$4,6)),LOWER(M153)))),"","X")</f>
        <v/>
      </c>
      <c r="Z153" s="8" t="str">
        <f>IF(OR(Keywords!$F$4="",ISERROR(FIND(LOWER(LEFT(Keywords!$F$4,6)),LOWER(O153)))),"","X")</f>
        <v/>
      </c>
      <c r="AA153" s="8" t="str">
        <f>IF(OR(Keywords!$G$4="",ISERROR(FIND(LOWER(LEFT(Keywords!$G$4,6)),LOWER(Q153)))),"","X")</f>
        <v/>
      </c>
      <c r="AB153" s="8" t="str">
        <f>IF(OR(Keywords!$H$4="",ISERROR(FIND(LOWER(LEFT(Keywords!$H$4,6)),LOWER(S153)))),"","X")</f>
        <v/>
      </c>
      <c r="AD153" s="8" t="str">
        <f>IF(ISBLANK(B153),"",IF(ISERROR(MATCH(B153,'Email Addresses'!$E:$E,FALSE)),"X",""))</f>
        <v/>
      </c>
    </row>
    <row r="154" spans="1:30" ht="20" x14ac:dyDescent="0.2">
      <c r="A154" s="23"/>
      <c r="B154" s="23"/>
      <c r="C154" s="25" t="s">
        <v>1240</v>
      </c>
      <c r="D154" s="23" t="str">
        <f>IF(ISBLANK(B154),"",IF(ISERROR(MATCH(B154,'Email Addresses'!$E$2:$E$140,FALSE)),"","WG1"))</f>
        <v/>
      </c>
      <c r="E154" s="23" t="str">
        <f>IF(ISBLANK(B154),"",IF(ISERROR(MATCH(B154,'Email Addresses'!$E$144:$E$284,FALSE)),"","WG2"))</f>
        <v/>
      </c>
      <c r="F154" s="46"/>
      <c r="G154" s="23"/>
      <c r="H154" s="23"/>
      <c r="I154" s="23"/>
      <c r="J154" s="23"/>
      <c r="K154" s="23"/>
      <c r="L154" s="23"/>
      <c r="M154" s="23"/>
      <c r="N154" s="23"/>
      <c r="O154" s="23"/>
      <c r="P154" s="23"/>
      <c r="Q154" s="23"/>
      <c r="R154" s="23"/>
      <c r="S154" s="23"/>
      <c r="T154" s="23"/>
      <c r="U154" s="23"/>
      <c r="W154" s="8" t="str">
        <f>IF(OR(Keywords!$C$4="",ISERROR(FIND(LOWER(LEFT(Keywords!$C$4,6)),LOWER(I154)))),"","X")</f>
        <v/>
      </c>
      <c r="X154" s="8" t="str">
        <f>IF(OR(Keywords!$D$4="",ISERROR(FIND(LOWER(LEFT(Keywords!$D$4,6)),LOWER(K154)))),"","X")</f>
        <v/>
      </c>
      <c r="Y154" s="8" t="str">
        <f>IF(OR(Keywords!$E$4="",ISERROR(FIND(LOWER(LEFT(Keywords!$E$4,6)),LOWER(M154)))),"","X")</f>
        <v/>
      </c>
      <c r="Z154" s="8" t="str">
        <f>IF(OR(Keywords!$F$4="",ISERROR(FIND(LOWER(LEFT(Keywords!$F$4,6)),LOWER(O154)))),"","X")</f>
        <v/>
      </c>
      <c r="AA154" s="8" t="str">
        <f>IF(OR(Keywords!$G$4="",ISERROR(FIND(LOWER(LEFT(Keywords!$G$4,6)),LOWER(Q154)))),"","X")</f>
        <v/>
      </c>
      <c r="AB154" s="8" t="str">
        <f>IF(OR(Keywords!$H$4="",ISERROR(FIND(LOWER(LEFT(Keywords!$H$4,6)),LOWER(S154)))),"","X")</f>
        <v/>
      </c>
      <c r="AD154" s="8" t="str">
        <f>IF(ISBLANK(B154),"",IF(ISERROR(MATCH(B154,'Email Addresses'!$E:$E,FALSE)),"X",""))</f>
        <v/>
      </c>
    </row>
    <row r="155" spans="1:30" ht="20" x14ac:dyDescent="0.2">
      <c r="A155" s="23"/>
      <c r="B155" s="23"/>
      <c r="C155" s="25" t="s">
        <v>1240</v>
      </c>
      <c r="D155" s="23" t="str">
        <f>IF(ISBLANK(B155),"",IF(ISERROR(MATCH(B155,'Email Addresses'!$E$2:$E$140,FALSE)),"","WG1"))</f>
        <v/>
      </c>
      <c r="E155" s="23" t="str">
        <f>IF(ISBLANK(B155),"",IF(ISERROR(MATCH(B155,'Email Addresses'!$E$144:$E$284,FALSE)),"","WG2"))</f>
        <v/>
      </c>
      <c r="F155" s="46"/>
      <c r="G155" s="23"/>
      <c r="H155" s="23"/>
      <c r="I155" s="23"/>
      <c r="J155" s="23"/>
      <c r="K155" s="23"/>
      <c r="L155" s="23"/>
      <c r="M155" s="23"/>
      <c r="N155" s="23"/>
      <c r="O155" s="23"/>
      <c r="P155" s="23"/>
      <c r="Q155" s="23"/>
      <c r="R155" s="23"/>
      <c r="S155" s="23"/>
      <c r="T155" s="23"/>
      <c r="U155" s="23"/>
      <c r="W155" s="8" t="str">
        <f>IF(OR(Keywords!$C$4="",ISERROR(FIND(LOWER(LEFT(Keywords!$C$4,6)),LOWER(I155)))),"","X")</f>
        <v/>
      </c>
      <c r="X155" s="8" t="str">
        <f>IF(OR(Keywords!$D$4="",ISERROR(FIND(LOWER(LEFT(Keywords!$D$4,6)),LOWER(K155)))),"","X")</f>
        <v/>
      </c>
      <c r="Y155" s="8" t="str">
        <f>IF(OR(Keywords!$E$4="",ISERROR(FIND(LOWER(LEFT(Keywords!$E$4,6)),LOWER(M155)))),"","X")</f>
        <v/>
      </c>
      <c r="Z155" s="8" t="str">
        <f>IF(OR(Keywords!$F$4="",ISERROR(FIND(LOWER(LEFT(Keywords!$F$4,6)),LOWER(O155)))),"","X")</f>
        <v/>
      </c>
      <c r="AA155" s="8" t="str">
        <f>IF(OR(Keywords!$G$4="",ISERROR(FIND(LOWER(LEFT(Keywords!$G$4,6)),LOWER(Q155)))),"","X")</f>
        <v/>
      </c>
      <c r="AB155" s="8" t="str">
        <f>IF(OR(Keywords!$H$4="",ISERROR(FIND(LOWER(LEFT(Keywords!$H$4,6)),LOWER(S155)))),"","X")</f>
        <v/>
      </c>
      <c r="AD155" s="8" t="str">
        <f>IF(ISBLANK(B155),"",IF(ISERROR(MATCH(B155,'Email Addresses'!$E:$E,FALSE)),"X",""))</f>
        <v/>
      </c>
    </row>
    <row r="156" spans="1:30" ht="20" x14ac:dyDescent="0.2">
      <c r="A156" s="23"/>
      <c r="B156" s="23"/>
      <c r="C156" s="25" t="s">
        <v>1240</v>
      </c>
      <c r="D156" s="23" t="str">
        <f>IF(ISBLANK(B156),"",IF(ISERROR(MATCH(B156,'Email Addresses'!$E$2:$E$140,FALSE)),"","WG1"))</f>
        <v/>
      </c>
      <c r="E156" s="23" t="str">
        <f>IF(ISBLANK(B156),"",IF(ISERROR(MATCH(B156,'Email Addresses'!$E$144:$E$284,FALSE)),"","WG2"))</f>
        <v/>
      </c>
      <c r="F156" s="46"/>
      <c r="G156" s="23"/>
      <c r="H156" s="23"/>
      <c r="I156" s="23"/>
      <c r="J156" s="23"/>
      <c r="K156" s="23"/>
      <c r="L156" s="23"/>
      <c r="M156" s="23"/>
      <c r="N156" s="23"/>
      <c r="O156" s="23"/>
      <c r="P156" s="23"/>
      <c r="Q156" s="23"/>
      <c r="R156" s="23"/>
      <c r="S156" s="23"/>
      <c r="T156" s="23"/>
      <c r="U156" s="23"/>
      <c r="W156" s="8" t="str">
        <f>IF(OR(Keywords!$C$4="",ISERROR(FIND(LOWER(LEFT(Keywords!$C$4,6)),LOWER(I156)))),"","X")</f>
        <v/>
      </c>
      <c r="X156" s="8" t="str">
        <f>IF(OR(Keywords!$D$4="",ISERROR(FIND(LOWER(LEFT(Keywords!$D$4,6)),LOWER(K156)))),"","X")</f>
        <v/>
      </c>
      <c r="Y156" s="8" t="str">
        <f>IF(OR(Keywords!$E$4="",ISERROR(FIND(LOWER(LEFT(Keywords!$E$4,6)),LOWER(M156)))),"","X")</f>
        <v/>
      </c>
      <c r="Z156" s="8" t="str">
        <f>IF(OR(Keywords!$F$4="",ISERROR(FIND(LOWER(LEFT(Keywords!$F$4,6)),LOWER(O156)))),"","X")</f>
        <v/>
      </c>
      <c r="AA156" s="8" t="str">
        <f>IF(OR(Keywords!$G$4="",ISERROR(FIND(LOWER(LEFT(Keywords!$G$4,6)),LOWER(Q156)))),"","X")</f>
        <v/>
      </c>
      <c r="AB156" s="8" t="str">
        <f>IF(OR(Keywords!$H$4="",ISERROR(FIND(LOWER(LEFT(Keywords!$H$4,6)),LOWER(S156)))),"","X")</f>
        <v/>
      </c>
      <c r="AD156" s="8" t="str">
        <f>IF(ISBLANK(B156),"",IF(ISERROR(MATCH(B156,'Email Addresses'!$E:$E,FALSE)),"X",""))</f>
        <v/>
      </c>
    </row>
    <row r="157" spans="1:30" ht="20" x14ac:dyDescent="0.2">
      <c r="A157" s="23"/>
      <c r="B157" s="23"/>
      <c r="C157" s="25" t="s">
        <v>1240</v>
      </c>
      <c r="D157" s="23" t="str">
        <f>IF(ISBLANK(B157),"",IF(ISERROR(MATCH(B157,'Email Addresses'!$E$2:$E$140,FALSE)),"","WG1"))</f>
        <v/>
      </c>
      <c r="E157" s="23" t="str">
        <f>IF(ISBLANK(B157),"",IF(ISERROR(MATCH(B157,'Email Addresses'!$E$144:$E$284,FALSE)),"","WG2"))</f>
        <v/>
      </c>
      <c r="F157" s="46"/>
      <c r="G157" s="23"/>
      <c r="H157" s="23"/>
      <c r="I157" s="23"/>
      <c r="J157" s="23"/>
      <c r="K157" s="23"/>
      <c r="L157" s="23"/>
      <c r="M157" s="23"/>
      <c r="N157" s="23"/>
      <c r="O157" s="23"/>
      <c r="P157" s="23"/>
      <c r="Q157" s="23"/>
      <c r="R157" s="23"/>
      <c r="S157" s="23"/>
      <c r="T157" s="23"/>
      <c r="U157" s="23"/>
      <c r="W157" s="8" t="str">
        <f>IF(OR(Keywords!$C$4="",ISERROR(FIND(LOWER(LEFT(Keywords!$C$4,6)),LOWER(I157)))),"","X")</f>
        <v/>
      </c>
      <c r="X157" s="8" t="str">
        <f>IF(OR(Keywords!$D$4="",ISERROR(FIND(LOWER(LEFT(Keywords!$D$4,6)),LOWER(K157)))),"","X")</f>
        <v/>
      </c>
      <c r="Y157" s="8" t="str">
        <f>IF(OR(Keywords!$E$4="",ISERROR(FIND(LOWER(LEFT(Keywords!$E$4,6)),LOWER(M157)))),"","X")</f>
        <v/>
      </c>
      <c r="Z157" s="8" t="str">
        <f>IF(OR(Keywords!$F$4="",ISERROR(FIND(LOWER(LEFT(Keywords!$F$4,6)),LOWER(O157)))),"","X")</f>
        <v/>
      </c>
      <c r="AA157" s="8" t="str">
        <f>IF(OR(Keywords!$G$4="",ISERROR(FIND(LOWER(LEFT(Keywords!$G$4,6)),LOWER(Q157)))),"","X")</f>
        <v/>
      </c>
      <c r="AB157" s="8" t="str">
        <f>IF(OR(Keywords!$H$4="",ISERROR(FIND(LOWER(LEFT(Keywords!$H$4,6)),LOWER(S157)))),"","X")</f>
        <v/>
      </c>
      <c r="AD157" s="8" t="str">
        <f>IF(ISBLANK(B157),"",IF(ISERROR(MATCH(B157,'Email Addresses'!$E:$E,FALSE)),"X",""))</f>
        <v/>
      </c>
    </row>
    <row r="158" spans="1:30" ht="20" x14ac:dyDescent="0.2">
      <c r="A158" s="23"/>
      <c r="B158" s="23"/>
      <c r="C158" s="25" t="s">
        <v>1240</v>
      </c>
      <c r="D158" s="23" t="str">
        <f>IF(ISBLANK(B158),"",IF(ISERROR(MATCH(B158,'Email Addresses'!$E$2:$E$140,FALSE)),"","WG1"))</f>
        <v/>
      </c>
      <c r="E158" s="23" t="str">
        <f>IF(ISBLANK(B158),"",IF(ISERROR(MATCH(B158,'Email Addresses'!$E$144:$E$284,FALSE)),"","WG2"))</f>
        <v/>
      </c>
      <c r="F158" s="46"/>
      <c r="G158" s="23"/>
      <c r="H158" s="23"/>
      <c r="I158" s="23"/>
      <c r="J158" s="23"/>
      <c r="K158" s="23"/>
      <c r="L158" s="23"/>
      <c r="M158" s="23"/>
      <c r="N158" s="23"/>
      <c r="O158" s="23"/>
      <c r="P158" s="23"/>
      <c r="Q158" s="23"/>
      <c r="R158" s="23"/>
      <c r="S158" s="23"/>
      <c r="T158" s="23"/>
      <c r="U158" s="23"/>
      <c r="W158" s="8" t="str">
        <f>IF(OR(Keywords!$C$4="",ISERROR(FIND(LOWER(LEFT(Keywords!$C$4,6)),LOWER(I158)))),"","X")</f>
        <v/>
      </c>
      <c r="X158" s="8" t="str">
        <f>IF(OR(Keywords!$D$4="",ISERROR(FIND(LOWER(LEFT(Keywords!$D$4,6)),LOWER(K158)))),"","X")</f>
        <v/>
      </c>
      <c r="Y158" s="8" t="str">
        <f>IF(OR(Keywords!$E$4="",ISERROR(FIND(LOWER(LEFT(Keywords!$E$4,6)),LOWER(M158)))),"","X")</f>
        <v/>
      </c>
      <c r="Z158" s="8" t="str">
        <f>IF(OR(Keywords!$F$4="",ISERROR(FIND(LOWER(LEFT(Keywords!$F$4,6)),LOWER(O158)))),"","X")</f>
        <v/>
      </c>
      <c r="AA158" s="8" t="str">
        <f>IF(OR(Keywords!$G$4="",ISERROR(FIND(LOWER(LEFT(Keywords!$G$4,6)),LOWER(Q158)))),"","X")</f>
        <v/>
      </c>
      <c r="AB158" s="8" t="str">
        <f>IF(OR(Keywords!$H$4="",ISERROR(FIND(LOWER(LEFT(Keywords!$H$4,6)),LOWER(S158)))),"","X")</f>
        <v/>
      </c>
      <c r="AD158" s="8" t="str">
        <f>IF(ISBLANK(B158),"",IF(ISERROR(MATCH(B158,'Email Addresses'!$E:$E,FALSE)),"X",""))</f>
        <v/>
      </c>
    </row>
    <row r="159" spans="1:30" ht="20" x14ac:dyDescent="0.2">
      <c r="A159" s="23"/>
      <c r="B159" s="23"/>
      <c r="C159" s="25" t="s">
        <v>1240</v>
      </c>
      <c r="D159" s="23" t="str">
        <f>IF(ISBLANK(B159),"",IF(ISERROR(MATCH(B159,'Email Addresses'!$E$2:$E$140,FALSE)),"","WG1"))</f>
        <v/>
      </c>
      <c r="E159" s="23" t="str">
        <f>IF(ISBLANK(B159),"",IF(ISERROR(MATCH(B159,'Email Addresses'!$E$144:$E$284,FALSE)),"","WG2"))</f>
        <v/>
      </c>
      <c r="F159" s="46"/>
      <c r="G159" s="23"/>
      <c r="H159" s="23"/>
      <c r="I159" s="23"/>
      <c r="J159" s="23"/>
      <c r="K159" s="23"/>
      <c r="L159" s="23"/>
      <c r="M159" s="23"/>
      <c r="N159" s="23"/>
      <c r="O159" s="23"/>
      <c r="P159" s="23"/>
      <c r="Q159" s="23"/>
      <c r="R159" s="23"/>
      <c r="S159" s="23"/>
      <c r="T159" s="23"/>
      <c r="U159" s="23"/>
      <c r="W159" s="8" t="str">
        <f>IF(OR(Keywords!$C$4="",ISERROR(FIND(LOWER(LEFT(Keywords!$C$4,6)),LOWER(I159)))),"","X")</f>
        <v/>
      </c>
      <c r="X159" s="8" t="str">
        <f>IF(OR(Keywords!$D$4="",ISERROR(FIND(LOWER(LEFT(Keywords!$D$4,6)),LOWER(K159)))),"","X")</f>
        <v/>
      </c>
      <c r="Y159" s="8" t="str">
        <f>IF(OR(Keywords!$E$4="",ISERROR(FIND(LOWER(LEFT(Keywords!$E$4,6)),LOWER(M159)))),"","X")</f>
        <v/>
      </c>
      <c r="Z159" s="8" t="str">
        <f>IF(OR(Keywords!$F$4="",ISERROR(FIND(LOWER(LEFT(Keywords!$F$4,6)),LOWER(O159)))),"","X")</f>
        <v/>
      </c>
      <c r="AA159" s="8" t="str">
        <f>IF(OR(Keywords!$G$4="",ISERROR(FIND(LOWER(LEFT(Keywords!$G$4,6)),LOWER(Q159)))),"","X")</f>
        <v/>
      </c>
      <c r="AB159" s="8" t="str">
        <f>IF(OR(Keywords!$H$4="",ISERROR(FIND(LOWER(LEFT(Keywords!$H$4,6)),LOWER(S159)))),"","X")</f>
        <v/>
      </c>
      <c r="AD159" s="8" t="str">
        <f>IF(ISBLANK(B159),"",IF(ISERROR(MATCH(B159,'Email Addresses'!$E:$E,FALSE)),"X",""))</f>
        <v/>
      </c>
    </row>
    <row r="160" spans="1:30" ht="20" x14ac:dyDescent="0.2">
      <c r="A160" s="23"/>
      <c r="B160" s="23"/>
      <c r="C160" s="25" t="s">
        <v>1240</v>
      </c>
      <c r="D160" s="23" t="str">
        <f>IF(ISBLANK(B160),"",IF(ISERROR(MATCH(B160,'Email Addresses'!$E$2:$E$140,FALSE)),"","WG1"))</f>
        <v/>
      </c>
      <c r="E160" s="23" t="str">
        <f>IF(ISBLANK(B160),"",IF(ISERROR(MATCH(B160,'Email Addresses'!$E$144:$E$284,FALSE)),"","WG2"))</f>
        <v/>
      </c>
      <c r="F160" s="46"/>
      <c r="G160" s="23"/>
      <c r="H160" s="23"/>
      <c r="I160" s="23"/>
      <c r="J160" s="23"/>
      <c r="K160" s="23"/>
      <c r="L160" s="23"/>
      <c r="M160" s="23"/>
      <c r="N160" s="23"/>
      <c r="O160" s="23"/>
      <c r="P160" s="23"/>
      <c r="Q160" s="23"/>
      <c r="R160" s="23"/>
      <c r="S160" s="23"/>
      <c r="T160" s="23"/>
      <c r="U160" s="23"/>
      <c r="W160" s="8" t="str">
        <f>IF(OR(Keywords!$C$4="",ISERROR(FIND(LOWER(LEFT(Keywords!$C$4,6)),LOWER(I160)))),"","X")</f>
        <v/>
      </c>
      <c r="X160" s="8" t="str">
        <f>IF(OR(Keywords!$D$4="",ISERROR(FIND(LOWER(LEFT(Keywords!$D$4,6)),LOWER(K160)))),"","X")</f>
        <v/>
      </c>
      <c r="Y160" s="8" t="str">
        <f>IF(OR(Keywords!$E$4="",ISERROR(FIND(LOWER(LEFT(Keywords!$E$4,6)),LOWER(M160)))),"","X")</f>
        <v/>
      </c>
      <c r="Z160" s="8" t="str">
        <f>IF(OR(Keywords!$F$4="",ISERROR(FIND(LOWER(LEFT(Keywords!$F$4,6)),LOWER(O160)))),"","X")</f>
        <v/>
      </c>
      <c r="AA160" s="8" t="str">
        <f>IF(OR(Keywords!$G$4="",ISERROR(FIND(LOWER(LEFT(Keywords!$G$4,6)),LOWER(Q160)))),"","X")</f>
        <v/>
      </c>
      <c r="AB160" s="8" t="str">
        <f>IF(OR(Keywords!$H$4="",ISERROR(FIND(LOWER(LEFT(Keywords!$H$4,6)),LOWER(S160)))),"","X")</f>
        <v/>
      </c>
      <c r="AD160" s="8" t="str">
        <f>IF(ISBLANK(B160),"",IF(ISERROR(MATCH(B160,'Email Addresses'!$E:$E,FALSE)),"X",""))</f>
        <v/>
      </c>
    </row>
    <row r="161" spans="1:30" ht="20" x14ac:dyDescent="0.2">
      <c r="A161" s="23"/>
      <c r="B161" s="23"/>
      <c r="C161" s="25" t="s">
        <v>1240</v>
      </c>
      <c r="D161" s="23" t="str">
        <f>IF(ISBLANK(B161),"",IF(ISERROR(MATCH(B161,'Email Addresses'!$E$2:$E$140,FALSE)),"","WG1"))</f>
        <v/>
      </c>
      <c r="E161" s="23" t="str">
        <f>IF(ISBLANK(B161),"",IF(ISERROR(MATCH(B161,'Email Addresses'!$E$144:$E$284,FALSE)),"","WG2"))</f>
        <v/>
      </c>
      <c r="F161" s="46"/>
      <c r="G161" s="23"/>
      <c r="H161" s="23"/>
      <c r="I161" s="23"/>
      <c r="J161" s="23"/>
      <c r="K161" s="23"/>
      <c r="L161" s="23"/>
      <c r="M161" s="23"/>
      <c r="N161" s="23"/>
      <c r="O161" s="23"/>
      <c r="P161" s="23"/>
      <c r="Q161" s="23"/>
      <c r="R161" s="23"/>
      <c r="S161" s="23"/>
      <c r="T161" s="23"/>
      <c r="U161" s="23"/>
      <c r="W161" s="8" t="str">
        <f>IF(OR(Keywords!$C$4="",ISERROR(FIND(LOWER(LEFT(Keywords!$C$4,6)),LOWER(I161)))),"","X")</f>
        <v/>
      </c>
      <c r="X161" s="8" t="str">
        <f>IF(OR(Keywords!$D$4="",ISERROR(FIND(LOWER(LEFT(Keywords!$D$4,6)),LOWER(K161)))),"","X")</f>
        <v/>
      </c>
      <c r="Y161" s="8" t="str">
        <f>IF(OR(Keywords!$E$4="",ISERROR(FIND(LOWER(LEFT(Keywords!$E$4,6)),LOWER(M161)))),"","X")</f>
        <v/>
      </c>
      <c r="Z161" s="8" t="str">
        <f>IF(OR(Keywords!$F$4="",ISERROR(FIND(LOWER(LEFT(Keywords!$F$4,6)),LOWER(O161)))),"","X")</f>
        <v/>
      </c>
      <c r="AA161" s="8" t="str">
        <f>IF(OR(Keywords!$G$4="",ISERROR(FIND(LOWER(LEFT(Keywords!$G$4,6)),LOWER(Q161)))),"","X")</f>
        <v/>
      </c>
      <c r="AB161" s="8" t="str">
        <f>IF(OR(Keywords!$H$4="",ISERROR(FIND(LOWER(LEFT(Keywords!$H$4,6)),LOWER(S161)))),"","X")</f>
        <v/>
      </c>
      <c r="AD161" s="8" t="str">
        <f>IF(ISBLANK(B161),"",IF(ISERROR(MATCH(B161,'Email Addresses'!$E:$E,FALSE)),"X",""))</f>
        <v/>
      </c>
    </row>
    <row r="162" spans="1:30" ht="20" x14ac:dyDescent="0.2">
      <c r="A162" s="23"/>
      <c r="B162" s="23"/>
      <c r="C162" s="25" t="s">
        <v>1240</v>
      </c>
      <c r="D162" s="23" t="str">
        <f>IF(ISBLANK(B162),"",IF(ISERROR(MATCH(B162,'Email Addresses'!$E$2:$E$140,FALSE)),"","WG1"))</f>
        <v/>
      </c>
      <c r="E162" s="23" t="str">
        <f>IF(ISBLANK(B162),"",IF(ISERROR(MATCH(B162,'Email Addresses'!$E$144:$E$284,FALSE)),"","WG2"))</f>
        <v/>
      </c>
      <c r="F162" s="46"/>
      <c r="G162" s="23"/>
      <c r="H162" s="23"/>
      <c r="I162" s="23"/>
      <c r="J162" s="23"/>
      <c r="K162" s="23"/>
      <c r="L162" s="23"/>
      <c r="M162" s="23"/>
      <c r="N162" s="23"/>
      <c r="O162" s="23"/>
      <c r="P162" s="23"/>
      <c r="Q162" s="23"/>
      <c r="R162" s="23"/>
      <c r="S162" s="23"/>
      <c r="T162" s="23"/>
      <c r="U162" s="23"/>
      <c r="W162" s="8" t="str">
        <f>IF(OR(Keywords!$C$4="",ISERROR(FIND(LOWER(LEFT(Keywords!$C$4,6)),LOWER(I162)))),"","X")</f>
        <v/>
      </c>
      <c r="X162" s="8" t="str">
        <f>IF(OR(Keywords!$D$4="",ISERROR(FIND(LOWER(LEFT(Keywords!$D$4,6)),LOWER(K162)))),"","X")</f>
        <v/>
      </c>
      <c r="Y162" s="8" t="str">
        <f>IF(OR(Keywords!$E$4="",ISERROR(FIND(LOWER(LEFT(Keywords!$E$4,6)),LOWER(M162)))),"","X")</f>
        <v/>
      </c>
      <c r="Z162" s="8" t="str">
        <f>IF(OR(Keywords!$F$4="",ISERROR(FIND(LOWER(LEFT(Keywords!$F$4,6)),LOWER(O162)))),"","X")</f>
        <v/>
      </c>
      <c r="AA162" s="8" t="str">
        <f>IF(OR(Keywords!$G$4="",ISERROR(FIND(LOWER(LEFT(Keywords!$G$4,6)),LOWER(Q162)))),"","X")</f>
        <v/>
      </c>
      <c r="AB162" s="8" t="str">
        <f>IF(OR(Keywords!$H$4="",ISERROR(FIND(LOWER(LEFT(Keywords!$H$4,6)),LOWER(S162)))),"","X")</f>
        <v/>
      </c>
      <c r="AD162" s="8" t="str">
        <f>IF(ISBLANK(B162),"",IF(ISERROR(MATCH(B162,'Email Addresses'!$E:$E,FALSE)),"X",""))</f>
        <v/>
      </c>
    </row>
    <row r="163" spans="1:30" ht="20" x14ac:dyDescent="0.2">
      <c r="A163" s="23"/>
      <c r="B163" s="23"/>
      <c r="C163" s="25" t="s">
        <v>1240</v>
      </c>
      <c r="D163" s="23" t="str">
        <f>IF(ISBLANK(B163),"",IF(ISERROR(MATCH(B163,'Email Addresses'!$E$2:$E$140,FALSE)),"","WG1"))</f>
        <v/>
      </c>
      <c r="E163" s="23" t="str">
        <f>IF(ISBLANK(B163),"",IF(ISERROR(MATCH(B163,'Email Addresses'!$E$144:$E$284,FALSE)),"","WG2"))</f>
        <v/>
      </c>
      <c r="F163" s="46"/>
      <c r="G163" s="23"/>
      <c r="H163" s="23"/>
      <c r="I163" s="23"/>
      <c r="J163" s="23"/>
      <c r="K163" s="23"/>
      <c r="L163" s="23"/>
      <c r="M163" s="23"/>
      <c r="N163" s="23"/>
      <c r="O163" s="23"/>
      <c r="P163" s="23"/>
      <c r="Q163" s="23"/>
      <c r="R163" s="23"/>
      <c r="S163" s="23"/>
      <c r="T163" s="23"/>
      <c r="U163" s="23"/>
      <c r="W163" s="8" t="str">
        <f>IF(OR(Keywords!$C$4="",ISERROR(FIND(LOWER(LEFT(Keywords!$C$4,6)),LOWER(I163)))),"","X")</f>
        <v/>
      </c>
      <c r="X163" s="8" t="str">
        <f>IF(OR(Keywords!$D$4="",ISERROR(FIND(LOWER(LEFT(Keywords!$D$4,6)),LOWER(K163)))),"","X")</f>
        <v/>
      </c>
      <c r="Y163" s="8" t="str">
        <f>IF(OR(Keywords!$E$4="",ISERROR(FIND(LOWER(LEFT(Keywords!$E$4,6)),LOWER(M163)))),"","X")</f>
        <v/>
      </c>
      <c r="Z163" s="8" t="str">
        <f>IF(OR(Keywords!$F$4="",ISERROR(FIND(LOWER(LEFT(Keywords!$F$4,6)),LOWER(O163)))),"","X")</f>
        <v/>
      </c>
      <c r="AA163" s="8" t="str">
        <f>IF(OR(Keywords!$G$4="",ISERROR(FIND(LOWER(LEFT(Keywords!$G$4,6)),LOWER(Q163)))),"","X")</f>
        <v/>
      </c>
      <c r="AB163" s="8" t="str">
        <f>IF(OR(Keywords!$H$4="",ISERROR(FIND(LOWER(LEFT(Keywords!$H$4,6)),LOWER(S163)))),"","X")</f>
        <v/>
      </c>
      <c r="AD163" s="8" t="str">
        <f>IF(ISBLANK(B163),"",IF(ISERROR(MATCH(B163,'Email Addresses'!$E:$E,FALSE)),"X",""))</f>
        <v/>
      </c>
    </row>
    <row r="164" spans="1:30" ht="20" x14ac:dyDescent="0.2">
      <c r="A164" s="23"/>
      <c r="B164" s="23"/>
      <c r="C164" s="25" t="s">
        <v>1240</v>
      </c>
      <c r="D164" s="23" t="str">
        <f>IF(ISBLANK(B164),"",IF(ISERROR(MATCH(B164,'Email Addresses'!$E$2:$E$140,FALSE)),"","WG1"))</f>
        <v/>
      </c>
      <c r="E164" s="23" t="str">
        <f>IF(ISBLANK(B164),"",IF(ISERROR(MATCH(B164,'Email Addresses'!$E$144:$E$284,FALSE)),"","WG2"))</f>
        <v/>
      </c>
      <c r="F164" s="46"/>
      <c r="G164" s="23"/>
      <c r="H164" s="23"/>
      <c r="I164" s="23"/>
      <c r="J164" s="23"/>
      <c r="K164" s="23"/>
      <c r="L164" s="23"/>
      <c r="M164" s="23"/>
      <c r="N164" s="23"/>
      <c r="O164" s="23"/>
      <c r="P164" s="23"/>
      <c r="Q164" s="23"/>
      <c r="R164" s="23"/>
      <c r="S164" s="23"/>
      <c r="T164" s="23"/>
      <c r="U164" s="23"/>
      <c r="W164" s="8" t="str">
        <f>IF(OR(Keywords!$C$4="",ISERROR(FIND(LOWER(LEFT(Keywords!$C$4,6)),LOWER(I164)))),"","X")</f>
        <v/>
      </c>
      <c r="X164" s="8" t="str">
        <f>IF(OR(Keywords!$D$4="",ISERROR(FIND(LOWER(LEFT(Keywords!$D$4,6)),LOWER(K164)))),"","X")</f>
        <v/>
      </c>
      <c r="Y164" s="8" t="str">
        <f>IF(OR(Keywords!$E$4="",ISERROR(FIND(LOWER(LEFT(Keywords!$E$4,6)),LOWER(M164)))),"","X")</f>
        <v/>
      </c>
      <c r="Z164" s="8" t="str">
        <f>IF(OR(Keywords!$F$4="",ISERROR(FIND(LOWER(LEFT(Keywords!$F$4,6)),LOWER(O164)))),"","X")</f>
        <v/>
      </c>
      <c r="AA164" s="8" t="str">
        <f>IF(OR(Keywords!$G$4="",ISERROR(FIND(LOWER(LEFT(Keywords!$G$4,6)),LOWER(Q164)))),"","X")</f>
        <v/>
      </c>
      <c r="AB164" s="8" t="str">
        <f>IF(OR(Keywords!$H$4="",ISERROR(FIND(LOWER(LEFT(Keywords!$H$4,6)),LOWER(S164)))),"","X")</f>
        <v/>
      </c>
      <c r="AD164" s="8" t="str">
        <f>IF(ISBLANK(B164),"",IF(ISERROR(MATCH(B164,'Email Addresses'!$E:$E,FALSE)),"X",""))</f>
        <v/>
      </c>
    </row>
    <row r="165" spans="1:30" ht="20" x14ac:dyDescent="0.2">
      <c r="A165" s="23"/>
      <c r="B165" s="23"/>
      <c r="C165" s="25" t="s">
        <v>1240</v>
      </c>
      <c r="D165" s="23" t="str">
        <f>IF(ISBLANK(B165),"",IF(ISERROR(MATCH(B165,'Email Addresses'!$E$2:$E$140,FALSE)),"","WG1"))</f>
        <v/>
      </c>
      <c r="E165" s="23" t="str">
        <f>IF(ISBLANK(B165),"",IF(ISERROR(MATCH(B165,'Email Addresses'!$E$144:$E$284,FALSE)),"","WG2"))</f>
        <v/>
      </c>
      <c r="F165" s="46"/>
      <c r="G165" s="23"/>
      <c r="H165" s="23"/>
      <c r="I165" s="23"/>
      <c r="J165" s="23"/>
      <c r="K165" s="23"/>
      <c r="L165" s="23"/>
      <c r="M165" s="23"/>
      <c r="N165" s="23"/>
      <c r="O165" s="23"/>
      <c r="P165" s="23"/>
      <c r="Q165" s="23"/>
      <c r="R165" s="23"/>
      <c r="S165" s="23"/>
      <c r="T165" s="23"/>
      <c r="U165" s="23"/>
      <c r="W165" s="8" t="str">
        <f>IF(OR(Keywords!$C$4="",ISERROR(FIND(LOWER(LEFT(Keywords!$C$4,6)),LOWER(I165)))),"","X")</f>
        <v/>
      </c>
      <c r="X165" s="8" t="str">
        <f>IF(OR(Keywords!$D$4="",ISERROR(FIND(LOWER(LEFT(Keywords!$D$4,6)),LOWER(K165)))),"","X")</f>
        <v/>
      </c>
      <c r="Y165" s="8" t="str">
        <f>IF(OR(Keywords!$E$4="",ISERROR(FIND(LOWER(LEFT(Keywords!$E$4,6)),LOWER(M165)))),"","X")</f>
        <v/>
      </c>
      <c r="Z165" s="8" t="str">
        <f>IF(OR(Keywords!$F$4="",ISERROR(FIND(LOWER(LEFT(Keywords!$F$4,6)),LOWER(O165)))),"","X")</f>
        <v/>
      </c>
      <c r="AA165" s="8" t="str">
        <f>IF(OR(Keywords!$G$4="",ISERROR(FIND(LOWER(LEFT(Keywords!$G$4,6)),LOWER(Q165)))),"","X")</f>
        <v/>
      </c>
      <c r="AB165" s="8" t="str">
        <f>IF(OR(Keywords!$H$4="",ISERROR(FIND(LOWER(LEFT(Keywords!$H$4,6)),LOWER(S165)))),"","X")</f>
        <v/>
      </c>
      <c r="AD165" s="8" t="str">
        <f>IF(ISBLANK(B165),"",IF(ISERROR(MATCH(B165,'Email Addresses'!$E:$E,FALSE)),"X",""))</f>
        <v/>
      </c>
    </row>
    <row r="166" spans="1:30" ht="20" x14ac:dyDescent="0.2">
      <c r="A166" s="23"/>
      <c r="B166" s="23"/>
      <c r="C166" s="25" t="s">
        <v>1240</v>
      </c>
      <c r="D166" s="23" t="str">
        <f>IF(ISBLANK(B166),"",IF(ISERROR(MATCH(B166,'Email Addresses'!$E$2:$E$140,FALSE)),"","WG1"))</f>
        <v/>
      </c>
      <c r="E166" s="23" t="str">
        <f>IF(ISBLANK(B166),"",IF(ISERROR(MATCH(B166,'Email Addresses'!$E$144:$E$284,FALSE)),"","WG2"))</f>
        <v/>
      </c>
      <c r="F166" s="46"/>
      <c r="G166" s="23"/>
      <c r="H166" s="23"/>
      <c r="I166" s="23"/>
      <c r="J166" s="23"/>
      <c r="K166" s="23"/>
      <c r="L166" s="23"/>
      <c r="M166" s="23"/>
      <c r="N166" s="23"/>
      <c r="O166" s="23"/>
      <c r="P166" s="23"/>
      <c r="Q166" s="23"/>
      <c r="R166" s="23"/>
      <c r="S166" s="23"/>
      <c r="T166" s="23"/>
      <c r="U166" s="23"/>
      <c r="W166" s="8" t="str">
        <f>IF(OR(Keywords!$C$4="",ISERROR(FIND(LOWER(LEFT(Keywords!$C$4,6)),LOWER(I166)))),"","X")</f>
        <v/>
      </c>
      <c r="X166" s="8" t="str">
        <f>IF(OR(Keywords!$D$4="",ISERROR(FIND(LOWER(LEFT(Keywords!$D$4,6)),LOWER(K166)))),"","X")</f>
        <v/>
      </c>
      <c r="Y166" s="8" t="str">
        <f>IF(OR(Keywords!$E$4="",ISERROR(FIND(LOWER(LEFT(Keywords!$E$4,6)),LOWER(M166)))),"","X")</f>
        <v/>
      </c>
      <c r="Z166" s="8" t="str">
        <f>IF(OR(Keywords!$F$4="",ISERROR(FIND(LOWER(LEFT(Keywords!$F$4,6)),LOWER(O166)))),"","X")</f>
        <v/>
      </c>
      <c r="AA166" s="8" t="str">
        <f>IF(OR(Keywords!$G$4="",ISERROR(FIND(LOWER(LEFT(Keywords!$G$4,6)),LOWER(Q166)))),"","X")</f>
        <v/>
      </c>
      <c r="AB166" s="8" t="str">
        <f>IF(OR(Keywords!$H$4="",ISERROR(FIND(LOWER(LEFT(Keywords!$H$4,6)),LOWER(S166)))),"","X")</f>
        <v/>
      </c>
      <c r="AD166" s="8" t="str">
        <f>IF(ISBLANK(B166),"",IF(ISERROR(MATCH(B166,'Email Addresses'!$E:$E,FALSE)),"X",""))</f>
        <v/>
      </c>
    </row>
    <row r="167" spans="1:30" ht="20" x14ac:dyDescent="0.2">
      <c r="A167" s="23"/>
      <c r="B167" s="23"/>
      <c r="C167" s="25" t="s">
        <v>1240</v>
      </c>
      <c r="D167" s="23" t="str">
        <f>IF(ISBLANK(B167),"",IF(ISERROR(MATCH(B167,'Email Addresses'!$E$2:$E$140,FALSE)),"","WG1"))</f>
        <v/>
      </c>
      <c r="E167" s="23" t="str">
        <f>IF(ISBLANK(B167),"",IF(ISERROR(MATCH(B167,'Email Addresses'!$E$144:$E$284,FALSE)),"","WG2"))</f>
        <v/>
      </c>
      <c r="F167" s="46"/>
      <c r="G167" s="23"/>
      <c r="H167" s="23"/>
      <c r="I167" s="23"/>
      <c r="J167" s="23"/>
      <c r="K167" s="23"/>
      <c r="L167" s="23"/>
      <c r="M167" s="23"/>
      <c r="N167" s="23"/>
      <c r="O167" s="23"/>
      <c r="P167" s="23"/>
      <c r="Q167" s="23"/>
      <c r="R167" s="23"/>
      <c r="S167" s="23"/>
      <c r="T167" s="23"/>
      <c r="U167" s="23"/>
      <c r="W167" s="8" t="str">
        <f>IF(OR(Keywords!$C$4="",ISERROR(FIND(LOWER(LEFT(Keywords!$C$4,6)),LOWER(I167)))),"","X")</f>
        <v/>
      </c>
      <c r="X167" s="8" t="str">
        <f>IF(OR(Keywords!$D$4="",ISERROR(FIND(LOWER(LEFT(Keywords!$D$4,6)),LOWER(K167)))),"","X")</f>
        <v/>
      </c>
      <c r="Y167" s="8" t="str">
        <f>IF(OR(Keywords!$E$4="",ISERROR(FIND(LOWER(LEFT(Keywords!$E$4,6)),LOWER(M167)))),"","X")</f>
        <v/>
      </c>
      <c r="Z167" s="8" t="str">
        <f>IF(OR(Keywords!$F$4="",ISERROR(FIND(LOWER(LEFT(Keywords!$F$4,6)),LOWER(O167)))),"","X")</f>
        <v/>
      </c>
      <c r="AA167" s="8" t="str">
        <f>IF(OR(Keywords!$G$4="",ISERROR(FIND(LOWER(LEFT(Keywords!$G$4,6)),LOWER(Q167)))),"","X")</f>
        <v/>
      </c>
      <c r="AB167" s="8" t="str">
        <f>IF(OR(Keywords!$H$4="",ISERROR(FIND(LOWER(LEFT(Keywords!$H$4,6)),LOWER(S167)))),"","X")</f>
        <v/>
      </c>
      <c r="AD167" s="8" t="str">
        <f>IF(ISBLANK(B167),"",IF(ISERROR(MATCH(B167,'Email Addresses'!$E:$E,FALSE)),"X",""))</f>
        <v/>
      </c>
    </row>
    <row r="168" spans="1:30" ht="20" x14ac:dyDescent="0.2">
      <c r="A168" s="23"/>
      <c r="B168" s="23"/>
      <c r="C168" s="25" t="s">
        <v>1240</v>
      </c>
      <c r="D168" s="23" t="str">
        <f>IF(ISBLANK(B168),"",IF(ISERROR(MATCH(B168,'Email Addresses'!$E$2:$E$140,FALSE)),"","WG1"))</f>
        <v/>
      </c>
      <c r="E168" s="23" t="str">
        <f>IF(ISBLANK(B168),"",IF(ISERROR(MATCH(B168,'Email Addresses'!$E$144:$E$284,FALSE)),"","WG2"))</f>
        <v/>
      </c>
      <c r="F168" s="46"/>
      <c r="G168" s="23"/>
      <c r="H168" s="23"/>
      <c r="I168" s="23"/>
      <c r="J168" s="23"/>
      <c r="K168" s="23"/>
      <c r="L168" s="23"/>
      <c r="M168" s="23"/>
      <c r="N168" s="23"/>
      <c r="O168" s="23"/>
      <c r="P168" s="23"/>
      <c r="Q168" s="23"/>
      <c r="R168" s="23"/>
      <c r="S168" s="23"/>
      <c r="T168" s="23"/>
      <c r="U168" s="23"/>
      <c r="W168" s="8" t="str">
        <f>IF(OR(Keywords!$C$4="",ISERROR(FIND(LOWER(LEFT(Keywords!$C$4,6)),LOWER(I168)))),"","X")</f>
        <v/>
      </c>
      <c r="X168" s="8" t="str">
        <f>IF(OR(Keywords!$D$4="",ISERROR(FIND(LOWER(LEFT(Keywords!$D$4,6)),LOWER(K168)))),"","X")</f>
        <v/>
      </c>
      <c r="Y168" s="8" t="str">
        <f>IF(OR(Keywords!$E$4="",ISERROR(FIND(LOWER(LEFT(Keywords!$E$4,6)),LOWER(M168)))),"","X")</f>
        <v/>
      </c>
      <c r="Z168" s="8" t="str">
        <f>IF(OR(Keywords!$F$4="",ISERROR(FIND(LOWER(LEFT(Keywords!$F$4,6)),LOWER(O168)))),"","X")</f>
        <v/>
      </c>
      <c r="AA168" s="8" t="str">
        <f>IF(OR(Keywords!$G$4="",ISERROR(FIND(LOWER(LEFT(Keywords!$G$4,6)),LOWER(Q168)))),"","X")</f>
        <v/>
      </c>
      <c r="AB168" s="8" t="str">
        <f>IF(OR(Keywords!$H$4="",ISERROR(FIND(LOWER(LEFT(Keywords!$H$4,6)),LOWER(S168)))),"","X")</f>
        <v/>
      </c>
      <c r="AD168" s="8" t="str">
        <f>IF(ISBLANK(B168),"",IF(ISERROR(MATCH(B168,'Email Addresses'!$E:$E,FALSE)),"X",""))</f>
        <v/>
      </c>
    </row>
    <row r="169" spans="1:30" ht="20" x14ac:dyDescent="0.2">
      <c r="A169" s="23"/>
      <c r="B169" s="23"/>
      <c r="C169" s="25" t="s">
        <v>1240</v>
      </c>
      <c r="D169" s="23" t="str">
        <f>IF(ISBLANK(B169),"",IF(ISERROR(MATCH(B169,'Email Addresses'!$E$2:$E$140,FALSE)),"","WG1"))</f>
        <v/>
      </c>
      <c r="E169" s="23" t="str">
        <f>IF(ISBLANK(B169),"",IF(ISERROR(MATCH(B169,'Email Addresses'!$E$144:$E$284,FALSE)),"","WG2"))</f>
        <v/>
      </c>
      <c r="F169" s="46"/>
      <c r="G169" s="23"/>
      <c r="H169" s="23"/>
      <c r="I169" s="23"/>
      <c r="J169" s="23"/>
      <c r="K169" s="23"/>
      <c r="L169" s="23"/>
      <c r="M169" s="23"/>
      <c r="N169" s="23"/>
      <c r="O169" s="23"/>
      <c r="P169" s="23"/>
      <c r="Q169" s="23"/>
      <c r="R169" s="23"/>
      <c r="S169" s="23"/>
      <c r="T169" s="23"/>
      <c r="U169" s="23"/>
      <c r="W169" s="8" t="str">
        <f>IF(OR(Keywords!$C$4="",ISERROR(FIND(LOWER(LEFT(Keywords!$C$4,6)),LOWER(I169)))),"","X")</f>
        <v/>
      </c>
      <c r="X169" s="8" t="str">
        <f>IF(OR(Keywords!$D$4="",ISERROR(FIND(LOWER(LEFT(Keywords!$D$4,6)),LOWER(K169)))),"","X")</f>
        <v/>
      </c>
      <c r="Y169" s="8" t="str">
        <f>IF(OR(Keywords!$E$4="",ISERROR(FIND(LOWER(LEFT(Keywords!$E$4,6)),LOWER(M169)))),"","X")</f>
        <v/>
      </c>
      <c r="Z169" s="8" t="str">
        <f>IF(OR(Keywords!$F$4="",ISERROR(FIND(LOWER(LEFT(Keywords!$F$4,6)),LOWER(O169)))),"","X")</f>
        <v/>
      </c>
      <c r="AA169" s="8" t="str">
        <f>IF(OR(Keywords!$G$4="",ISERROR(FIND(LOWER(LEFT(Keywords!$G$4,6)),LOWER(Q169)))),"","X")</f>
        <v/>
      </c>
      <c r="AB169" s="8" t="str">
        <f>IF(OR(Keywords!$H$4="",ISERROR(FIND(LOWER(LEFT(Keywords!$H$4,6)),LOWER(S169)))),"","X")</f>
        <v/>
      </c>
      <c r="AD169" s="8" t="str">
        <f>IF(ISBLANK(B169),"",IF(ISERROR(MATCH(B169,'Email Addresses'!$E:$E,FALSE)),"X",""))</f>
        <v/>
      </c>
    </row>
    <row r="170" spans="1:30" ht="20" x14ac:dyDescent="0.2">
      <c r="A170" s="23"/>
      <c r="B170" s="23"/>
      <c r="C170" s="25" t="s">
        <v>1240</v>
      </c>
      <c r="D170" s="23" t="str">
        <f>IF(ISBLANK(B170),"",IF(ISERROR(MATCH(B170,'Email Addresses'!$E$2:$E$140,FALSE)),"","WG1"))</f>
        <v/>
      </c>
      <c r="E170" s="23" t="str">
        <f>IF(ISBLANK(B170),"",IF(ISERROR(MATCH(B170,'Email Addresses'!$E$144:$E$284,FALSE)),"","WG2"))</f>
        <v/>
      </c>
      <c r="F170" s="46"/>
      <c r="G170" s="23"/>
      <c r="H170" s="23"/>
      <c r="I170" s="23"/>
      <c r="J170" s="23"/>
      <c r="K170" s="23"/>
      <c r="L170" s="23"/>
      <c r="M170" s="23"/>
      <c r="N170" s="23"/>
      <c r="O170" s="23"/>
      <c r="P170" s="23"/>
      <c r="Q170" s="23"/>
      <c r="R170" s="23"/>
      <c r="S170" s="23"/>
      <c r="T170" s="23"/>
      <c r="U170" s="23"/>
      <c r="W170" s="8" t="str">
        <f>IF(OR(Keywords!$C$4="",ISERROR(FIND(LOWER(LEFT(Keywords!$C$4,6)),LOWER(I170)))),"","X")</f>
        <v/>
      </c>
      <c r="X170" s="8" t="str">
        <f>IF(OR(Keywords!$D$4="",ISERROR(FIND(LOWER(LEFT(Keywords!$D$4,6)),LOWER(K170)))),"","X")</f>
        <v/>
      </c>
      <c r="Y170" s="8" t="str">
        <f>IF(OR(Keywords!$E$4="",ISERROR(FIND(LOWER(LEFT(Keywords!$E$4,6)),LOWER(M170)))),"","X")</f>
        <v/>
      </c>
      <c r="Z170" s="8" t="str">
        <f>IF(OR(Keywords!$F$4="",ISERROR(FIND(LOWER(LEFT(Keywords!$F$4,6)),LOWER(O170)))),"","X")</f>
        <v/>
      </c>
      <c r="AA170" s="8" t="str">
        <f>IF(OR(Keywords!$G$4="",ISERROR(FIND(LOWER(LEFT(Keywords!$G$4,6)),LOWER(Q170)))),"","X")</f>
        <v/>
      </c>
      <c r="AB170" s="8" t="str">
        <f>IF(OR(Keywords!$H$4="",ISERROR(FIND(LOWER(LEFT(Keywords!$H$4,6)),LOWER(S170)))),"","X")</f>
        <v/>
      </c>
      <c r="AD170" s="8" t="str">
        <f>IF(ISBLANK(B170),"",IF(ISERROR(MATCH(B170,'Email Addresses'!$E:$E,FALSE)),"X",""))</f>
        <v/>
      </c>
    </row>
    <row r="171" spans="1:30" ht="20" x14ac:dyDescent="0.2">
      <c r="A171" s="23"/>
      <c r="B171" s="23"/>
      <c r="C171" s="25" t="s">
        <v>1240</v>
      </c>
      <c r="D171" s="23" t="str">
        <f>IF(ISBLANK(B171),"",IF(ISERROR(MATCH(B171,'Email Addresses'!$E$2:$E$140,FALSE)),"","WG1"))</f>
        <v/>
      </c>
      <c r="E171" s="23" t="str">
        <f>IF(ISBLANK(B171),"",IF(ISERROR(MATCH(B171,'Email Addresses'!$E$144:$E$284,FALSE)),"","WG2"))</f>
        <v/>
      </c>
      <c r="F171" s="46"/>
      <c r="G171" s="23"/>
      <c r="H171" s="23"/>
      <c r="I171" s="23"/>
      <c r="J171" s="23"/>
      <c r="K171" s="23"/>
      <c r="L171" s="23"/>
      <c r="M171" s="23"/>
      <c r="N171" s="23"/>
      <c r="O171" s="23"/>
      <c r="P171" s="23"/>
      <c r="Q171" s="23"/>
      <c r="R171" s="23"/>
      <c r="S171" s="23"/>
      <c r="T171" s="23"/>
      <c r="U171" s="23"/>
      <c r="W171" s="8" t="str">
        <f>IF(OR(Keywords!$C$4="",ISERROR(FIND(LOWER(LEFT(Keywords!$C$4,6)),LOWER(I171)))),"","X")</f>
        <v/>
      </c>
      <c r="X171" s="8" t="str">
        <f>IF(OR(Keywords!$D$4="",ISERROR(FIND(LOWER(LEFT(Keywords!$D$4,6)),LOWER(K171)))),"","X")</f>
        <v/>
      </c>
      <c r="Y171" s="8" t="str">
        <f>IF(OR(Keywords!$E$4="",ISERROR(FIND(LOWER(LEFT(Keywords!$E$4,6)),LOWER(M171)))),"","X")</f>
        <v/>
      </c>
      <c r="Z171" s="8" t="str">
        <f>IF(OR(Keywords!$F$4="",ISERROR(FIND(LOWER(LEFT(Keywords!$F$4,6)),LOWER(O171)))),"","X")</f>
        <v/>
      </c>
      <c r="AA171" s="8" t="str">
        <f>IF(OR(Keywords!$G$4="",ISERROR(FIND(LOWER(LEFT(Keywords!$G$4,6)),LOWER(Q171)))),"","X")</f>
        <v/>
      </c>
      <c r="AB171" s="8" t="str">
        <f>IF(OR(Keywords!$H$4="",ISERROR(FIND(LOWER(LEFT(Keywords!$H$4,6)),LOWER(S171)))),"","X")</f>
        <v/>
      </c>
      <c r="AD171" s="8" t="str">
        <f>IF(ISBLANK(B171),"",IF(ISERROR(MATCH(B171,'Email Addresses'!$E:$E,FALSE)),"X",""))</f>
        <v/>
      </c>
    </row>
    <row r="172" spans="1:30" ht="20" x14ac:dyDescent="0.2">
      <c r="A172" s="23"/>
      <c r="B172" s="23"/>
      <c r="C172" s="25" t="s">
        <v>1240</v>
      </c>
      <c r="D172" s="23" t="str">
        <f>IF(ISBLANK(B172),"",IF(ISERROR(MATCH(B172,'Email Addresses'!$E$2:$E$140,FALSE)),"","WG1"))</f>
        <v/>
      </c>
      <c r="E172" s="23" t="str">
        <f>IF(ISBLANK(B172),"",IF(ISERROR(MATCH(B172,'Email Addresses'!$E$144:$E$284,FALSE)),"","WG2"))</f>
        <v/>
      </c>
      <c r="F172" s="46"/>
      <c r="G172" s="23"/>
      <c r="H172" s="23"/>
      <c r="I172" s="23"/>
      <c r="J172" s="23"/>
      <c r="K172" s="23"/>
      <c r="L172" s="23"/>
      <c r="M172" s="23"/>
      <c r="N172" s="23"/>
      <c r="O172" s="23"/>
      <c r="P172" s="23"/>
      <c r="Q172" s="23"/>
      <c r="R172" s="23"/>
      <c r="S172" s="23"/>
      <c r="T172" s="23"/>
      <c r="U172" s="23"/>
      <c r="W172" s="8" t="str">
        <f>IF(OR(Keywords!$C$4="",ISERROR(FIND(LOWER(LEFT(Keywords!$C$4,6)),LOWER(I172)))),"","X")</f>
        <v/>
      </c>
      <c r="X172" s="8" t="str">
        <f>IF(OR(Keywords!$D$4="",ISERROR(FIND(LOWER(LEFT(Keywords!$D$4,6)),LOWER(K172)))),"","X")</f>
        <v/>
      </c>
      <c r="Y172" s="8" t="str">
        <f>IF(OR(Keywords!$E$4="",ISERROR(FIND(LOWER(LEFT(Keywords!$E$4,6)),LOWER(M172)))),"","X")</f>
        <v/>
      </c>
      <c r="Z172" s="8" t="str">
        <f>IF(OR(Keywords!$F$4="",ISERROR(FIND(LOWER(LEFT(Keywords!$F$4,6)),LOWER(O172)))),"","X")</f>
        <v/>
      </c>
      <c r="AA172" s="8" t="str">
        <f>IF(OR(Keywords!$G$4="",ISERROR(FIND(LOWER(LEFT(Keywords!$G$4,6)),LOWER(Q172)))),"","X")</f>
        <v/>
      </c>
      <c r="AB172" s="8" t="str">
        <f>IF(OR(Keywords!$H$4="",ISERROR(FIND(LOWER(LEFT(Keywords!$H$4,6)),LOWER(S172)))),"","X")</f>
        <v/>
      </c>
      <c r="AD172" s="8" t="str">
        <f>IF(ISBLANK(B172),"",IF(ISERROR(MATCH(B172,'Email Addresses'!$E:$E,FALSE)),"X",""))</f>
        <v/>
      </c>
    </row>
    <row r="173" spans="1:30" ht="20" x14ac:dyDescent="0.2">
      <c r="A173" s="23"/>
      <c r="B173" s="23"/>
      <c r="C173" s="25" t="s">
        <v>1240</v>
      </c>
      <c r="D173" s="23" t="str">
        <f>IF(ISBLANK(B173),"",IF(ISERROR(MATCH(B173,'Email Addresses'!$E$2:$E$140,FALSE)),"","WG1"))</f>
        <v/>
      </c>
      <c r="E173" s="23" t="str">
        <f>IF(ISBLANK(B173),"",IF(ISERROR(MATCH(B173,'Email Addresses'!$E$144:$E$284,FALSE)),"","WG2"))</f>
        <v/>
      </c>
      <c r="F173" s="46"/>
      <c r="G173" s="23"/>
      <c r="H173" s="23"/>
      <c r="I173" s="23"/>
      <c r="J173" s="23"/>
      <c r="K173" s="23"/>
      <c r="L173" s="23"/>
      <c r="M173" s="23"/>
      <c r="N173" s="23"/>
      <c r="O173" s="23"/>
      <c r="P173" s="23"/>
      <c r="Q173" s="23"/>
      <c r="R173" s="23"/>
      <c r="S173" s="23"/>
      <c r="T173" s="23"/>
      <c r="U173" s="23"/>
      <c r="W173" s="8" t="str">
        <f>IF(OR(Keywords!$C$4="",ISERROR(FIND(LOWER(LEFT(Keywords!$C$4,6)),LOWER(I173)))),"","X")</f>
        <v/>
      </c>
      <c r="X173" s="8" t="str">
        <f>IF(OR(Keywords!$D$4="",ISERROR(FIND(LOWER(LEFT(Keywords!$D$4,6)),LOWER(K173)))),"","X")</f>
        <v/>
      </c>
      <c r="Y173" s="8" t="str">
        <f>IF(OR(Keywords!$E$4="",ISERROR(FIND(LOWER(LEFT(Keywords!$E$4,6)),LOWER(M173)))),"","X")</f>
        <v/>
      </c>
      <c r="Z173" s="8" t="str">
        <f>IF(OR(Keywords!$F$4="",ISERROR(FIND(LOWER(LEFT(Keywords!$F$4,6)),LOWER(O173)))),"","X")</f>
        <v/>
      </c>
      <c r="AA173" s="8" t="str">
        <f>IF(OR(Keywords!$G$4="",ISERROR(FIND(LOWER(LEFT(Keywords!$G$4,6)),LOWER(Q173)))),"","X")</f>
        <v/>
      </c>
      <c r="AB173" s="8" t="str">
        <f>IF(OR(Keywords!$H$4="",ISERROR(FIND(LOWER(LEFT(Keywords!$H$4,6)),LOWER(S173)))),"","X")</f>
        <v/>
      </c>
      <c r="AD173" s="8" t="str">
        <f>IF(ISBLANK(B173),"",IF(ISERROR(MATCH(B173,'Email Addresses'!$E:$E,FALSE)),"X",""))</f>
        <v/>
      </c>
    </row>
    <row r="174" spans="1:30" ht="20" x14ac:dyDescent="0.2">
      <c r="A174" s="23"/>
      <c r="B174" s="23"/>
      <c r="C174" s="25" t="s">
        <v>1240</v>
      </c>
      <c r="D174" s="23" t="str">
        <f>IF(ISBLANK(B174),"",IF(ISERROR(MATCH(B174,'Email Addresses'!$E$2:$E$140,FALSE)),"","WG1"))</f>
        <v/>
      </c>
      <c r="E174" s="23" t="str">
        <f>IF(ISBLANK(B174),"",IF(ISERROR(MATCH(B174,'Email Addresses'!$E$144:$E$284,FALSE)),"","WG2"))</f>
        <v/>
      </c>
      <c r="F174" s="46"/>
      <c r="G174" s="23"/>
      <c r="H174" s="23"/>
      <c r="I174" s="23"/>
      <c r="J174" s="23"/>
      <c r="K174" s="23"/>
      <c r="L174" s="23"/>
      <c r="M174" s="23"/>
      <c r="N174" s="23"/>
      <c r="O174" s="23"/>
      <c r="P174" s="23"/>
      <c r="Q174" s="23"/>
      <c r="R174" s="23"/>
      <c r="S174" s="23"/>
      <c r="T174" s="23"/>
      <c r="U174" s="23"/>
      <c r="W174" s="8" t="str">
        <f>IF(OR(Keywords!$C$4="",ISERROR(FIND(LOWER(LEFT(Keywords!$C$4,6)),LOWER(I174)))),"","X")</f>
        <v/>
      </c>
      <c r="X174" s="8" t="str">
        <f>IF(OR(Keywords!$D$4="",ISERROR(FIND(LOWER(LEFT(Keywords!$D$4,6)),LOWER(K174)))),"","X")</f>
        <v/>
      </c>
      <c r="Y174" s="8" t="str">
        <f>IF(OR(Keywords!$E$4="",ISERROR(FIND(LOWER(LEFT(Keywords!$E$4,6)),LOWER(M174)))),"","X")</f>
        <v/>
      </c>
      <c r="Z174" s="8" t="str">
        <f>IF(OR(Keywords!$F$4="",ISERROR(FIND(LOWER(LEFT(Keywords!$F$4,6)),LOWER(O174)))),"","X")</f>
        <v/>
      </c>
      <c r="AA174" s="8" t="str">
        <f>IF(OR(Keywords!$G$4="",ISERROR(FIND(LOWER(LEFT(Keywords!$G$4,6)),LOWER(Q174)))),"","X")</f>
        <v/>
      </c>
      <c r="AB174" s="8" t="str">
        <f>IF(OR(Keywords!$H$4="",ISERROR(FIND(LOWER(LEFT(Keywords!$H$4,6)),LOWER(S174)))),"","X")</f>
        <v/>
      </c>
      <c r="AD174" s="8" t="str">
        <f>IF(ISBLANK(B174),"",IF(ISERROR(MATCH(B174,'Email Addresses'!$E:$E,FALSE)),"X",""))</f>
        <v/>
      </c>
    </row>
    <row r="175" spans="1:30" ht="20" x14ac:dyDescent="0.2">
      <c r="A175" s="23"/>
      <c r="B175" s="23"/>
      <c r="C175" s="25" t="s">
        <v>1240</v>
      </c>
      <c r="D175" s="23" t="str">
        <f>IF(ISBLANK(B175),"",IF(ISERROR(MATCH(B175,'Email Addresses'!$E$2:$E$140,FALSE)),"","WG1"))</f>
        <v/>
      </c>
      <c r="E175" s="23" t="str">
        <f>IF(ISBLANK(B175),"",IF(ISERROR(MATCH(B175,'Email Addresses'!$E$144:$E$284,FALSE)),"","WG2"))</f>
        <v/>
      </c>
      <c r="F175" s="46"/>
      <c r="G175" s="23"/>
      <c r="H175" s="23"/>
      <c r="I175" s="23"/>
      <c r="J175" s="23"/>
      <c r="K175" s="23"/>
      <c r="L175" s="23"/>
      <c r="M175" s="23"/>
      <c r="N175" s="23"/>
      <c r="O175" s="23"/>
      <c r="P175" s="23"/>
      <c r="Q175" s="23"/>
      <c r="R175" s="23"/>
      <c r="S175" s="23"/>
      <c r="T175" s="23"/>
      <c r="U175" s="23"/>
      <c r="W175" s="8" t="str">
        <f>IF(OR(Keywords!$C$4="",ISERROR(FIND(LOWER(LEFT(Keywords!$C$4,6)),LOWER(I175)))),"","X")</f>
        <v/>
      </c>
      <c r="X175" s="8" t="str">
        <f>IF(OR(Keywords!$D$4="",ISERROR(FIND(LOWER(LEFT(Keywords!$D$4,6)),LOWER(K175)))),"","X")</f>
        <v/>
      </c>
      <c r="Y175" s="8" t="str">
        <f>IF(OR(Keywords!$E$4="",ISERROR(FIND(LOWER(LEFT(Keywords!$E$4,6)),LOWER(M175)))),"","X")</f>
        <v/>
      </c>
      <c r="Z175" s="8" t="str">
        <f>IF(OR(Keywords!$F$4="",ISERROR(FIND(LOWER(LEFT(Keywords!$F$4,6)),LOWER(O175)))),"","X")</f>
        <v/>
      </c>
      <c r="AA175" s="8" t="str">
        <f>IF(OR(Keywords!$G$4="",ISERROR(FIND(LOWER(LEFT(Keywords!$G$4,6)),LOWER(Q175)))),"","X")</f>
        <v/>
      </c>
      <c r="AB175" s="8" t="str">
        <f>IF(OR(Keywords!$H$4="",ISERROR(FIND(LOWER(LEFT(Keywords!$H$4,6)),LOWER(S175)))),"","X")</f>
        <v/>
      </c>
      <c r="AD175" s="8" t="str">
        <f>IF(ISBLANK(B175),"",IF(ISERROR(MATCH(B175,'Email Addresses'!$E:$E,FALSE)),"X",""))</f>
        <v/>
      </c>
    </row>
    <row r="176" spans="1:30" ht="20" x14ac:dyDescent="0.2">
      <c r="A176" s="23"/>
      <c r="B176" s="23"/>
      <c r="C176" s="25" t="s">
        <v>1240</v>
      </c>
      <c r="D176" s="23" t="str">
        <f>IF(ISBLANK(B176),"",IF(ISERROR(MATCH(B176,'Email Addresses'!$E$2:$E$140,FALSE)),"","WG1"))</f>
        <v/>
      </c>
      <c r="E176" s="23" t="str">
        <f>IF(ISBLANK(B176),"",IF(ISERROR(MATCH(B176,'Email Addresses'!$E$144:$E$284,FALSE)),"","WG2"))</f>
        <v/>
      </c>
      <c r="F176" s="46"/>
      <c r="G176" s="23"/>
      <c r="H176" s="23"/>
      <c r="I176" s="23"/>
      <c r="J176" s="23"/>
      <c r="K176" s="23"/>
      <c r="L176" s="23"/>
      <c r="M176" s="23"/>
      <c r="N176" s="23"/>
      <c r="O176" s="23"/>
      <c r="P176" s="23"/>
      <c r="Q176" s="23"/>
      <c r="R176" s="23"/>
      <c r="S176" s="23"/>
      <c r="T176" s="23"/>
      <c r="U176" s="23"/>
      <c r="W176" s="8" t="str">
        <f>IF(OR(Keywords!$C$4="",ISERROR(FIND(LOWER(LEFT(Keywords!$C$4,6)),LOWER(I176)))),"","X")</f>
        <v/>
      </c>
      <c r="X176" s="8" t="str">
        <f>IF(OR(Keywords!$D$4="",ISERROR(FIND(LOWER(LEFT(Keywords!$D$4,6)),LOWER(K176)))),"","X")</f>
        <v/>
      </c>
      <c r="Y176" s="8" t="str">
        <f>IF(OR(Keywords!$E$4="",ISERROR(FIND(LOWER(LEFT(Keywords!$E$4,6)),LOWER(M176)))),"","X")</f>
        <v/>
      </c>
      <c r="Z176" s="8" t="str">
        <f>IF(OR(Keywords!$F$4="",ISERROR(FIND(LOWER(LEFT(Keywords!$F$4,6)),LOWER(O176)))),"","X")</f>
        <v/>
      </c>
      <c r="AA176" s="8" t="str">
        <f>IF(OR(Keywords!$G$4="",ISERROR(FIND(LOWER(LEFT(Keywords!$G$4,6)),LOWER(Q176)))),"","X")</f>
        <v/>
      </c>
      <c r="AB176" s="8" t="str">
        <f>IF(OR(Keywords!$H$4="",ISERROR(FIND(LOWER(LEFT(Keywords!$H$4,6)),LOWER(S176)))),"","X")</f>
        <v/>
      </c>
      <c r="AD176" s="8" t="str">
        <f>IF(ISBLANK(B176),"",IF(ISERROR(MATCH(B176,'Email Addresses'!$E:$E,FALSE)),"X",""))</f>
        <v/>
      </c>
    </row>
    <row r="177" spans="1:30" ht="20" x14ac:dyDescent="0.2">
      <c r="A177" s="23"/>
      <c r="B177" s="23"/>
      <c r="C177" s="25" t="s">
        <v>1240</v>
      </c>
      <c r="D177" s="23" t="str">
        <f>IF(ISBLANK(B177),"",IF(ISERROR(MATCH(B177,'Email Addresses'!$E$2:$E$140,FALSE)),"","WG1"))</f>
        <v/>
      </c>
      <c r="E177" s="23" t="str">
        <f>IF(ISBLANK(B177),"",IF(ISERROR(MATCH(B177,'Email Addresses'!$E$144:$E$284,FALSE)),"","WG2"))</f>
        <v/>
      </c>
      <c r="F177" s="46"/>
      <c r="G177" s="23"/>
      <c r="H177" s="23"/>
      <c r="I177" s="23"/>
      <c r="J177" s="23"/>
      <c r="K177" s="23"/>
      <c r="L177" s="23"/>
      <c r="M177" s="23"/>
      <c r="N177" s="23"/>
      <c r="O177" s="23"/>
      <c r="P177" s="23"/>
      <c r="Q177" s="23"/>
      <c r="R177" s="23"/>
      <c r="S177" s="23"/>
      <c r="T177" s="23"/>
      <c r="U177" s="23"/>
      <c r="W177" s="8" t="str">
        <f>IF(OR(Keywords!$C$4="",ISERROR(FIND(LOWER(LEFT(Keywords!$C$4,6)),LOWER(I177)))),"","X")</f>
        <v/>
      </c>
      <c r="X177" s="8" t="str">
        <f>IF(OR(Keywords!$D$4="",ISERROR(FIND(LOWER(LEFT(Keywords!$D$4,6)),LOWER(K177)))),"","X")</f>
        <v/>
      </c>
      <c r="Y177" s="8" t="str">
        <f>IF(OR(Keywords!$E$4="",ISERROR(FIND(LOWER(LEFT(Keywords!$E$4,6)),LOWER(M177)))),"","X")</f>
        <v/>
      </c>
      <c r="Z177" s="8" t="str">
        <f>IF(OR(Keywords!$F$4="",ISERROR(FIND(LOWER(LEFT(Keywords!$F$4,6)),LOWER(O177)))),"","X")</f>
        <v/>
      </c>
      <c r="AA177" s="8" t="str">
        <f>IF(OR(Keywords!$G$4="",ISERROR(FIND(LOWER(LEFT(Keywords!$G$4,6)),LOWER(Q177)))),"","X")</f>
        <v/>
      </c>
      <c r="AB177" s="8" t="str">
        <f>IF(OR(Keywords!$H$4="",ISERROR(FIND(LOWER(LEFT(Keywords!$H$4,6)),LOWER(S177)))),"","X")</f>
        <v/>
      </c>
      <c r="AD177" s="8" t="str">
        <f>IF(ISBLANK(B177),"",IF(ISERROR(MATCH(B177,'Email Addresses'!$E:$E,FALSE)),"X",""))</f>
        <v/>
      </c>
    </row>
    <row r="178" spans="1:30" ht="20" x14ac:dyDescent="0.2">
      <c r="A178" s="23"/>
      <c r="B178" s="23"/>
      <c r="C178" s="25" t="s">
        <v>1240</v>
      </c>
      <c r="D178" s="23" t="str">
        <f>IF(ISBLANK(B178),"",IF(ISERROR(MATCH(B178,'Email Addresses'!$E$2:$E$140,FALSE)),"","WG1"))</f>
        <v/>
      </c>
      <c r="E178" s="23" t="str">
        <f>IF(ISBLANK(B178),"",IF(ISERROR(MATCH(B178,'Email Addresses'!$E$144:$E$284,FALSE)),"","WG2"))</f>
        <v/>
      </c>
      <c r="F178" s="46"/>
      <c r="G178" s="23"/>
      <c r="H178" s="23"/>
      <c r="I178" s="23"/>
      <c r="J178" s="23"/>
      <c r="K178" s="23"/>
      <c r="L178" s="23"/>
      <c r="M178" s="23"/>
      <c r="N178" s="23"/>
      <c r="O178" s="23"/>
      <c r="P178" s="23"/>
      <c r="Q178" s="23"/>
      <c r="R178" s="23"/>
      <c r="S178" s="23"/>
      <c r="T178" s="23"/>
      <c r="U178" s="23"/>
      <c r="W178" s="8" t="str">
        <f>IF(OR(Keywords!$C$4="",ISERROR(FIND(LOWER(LEFT(Keywords!$C$4,6)),LOWER(I178)))),"","X")</f>
        <v/>
      </c>
      <c r="X178" s="8" t="str">
        <f>IF(OR(Keywords!$D$4="",ISERROR(FIND(LOWER(LEFT(Keywords!$D$4,6)),LOWER(K178)))),"","X")</f>
        <v/>
      </c>
      <c r="Y178" s="8" t="str">
        <f>IF(OR(Keywords!$E$4="",ISERROR(FIND(LOWER(LEFT(Keywords!$E$4,6)),LOWER(M178)))),"","X")</f>
        <v/>
      </c>
      <c r="Z178" s="8" t="str">
        <f>IF(OR(Keywords!$F$4="",ISERROR(FIND(LOWER(LEFT(Keywords!$F$4,6)),LOWER(O178)))),"","X")</f>
        <v/>
      </c>
      <c r="AA178" s="8" t="str">
        <f>IF(OR(Keywords!$G$4="",ISERROR(FIND(LOWER(LEFT(Keywords!$G$4,6)),LOWER(Q178)))),"","X")</f>
        <v/>
      </c>
      <c r="AB178" s="8" t="str">
        <f>IF(OR(Keywords!$H$4="",ISERROR(FIND(LOWER(LEFT(Keywords!$H$4,6)),LOWER(S178)))),"","X")</f>
        <v/>
      </c>
      <c r="AD178" s="8" t="str">
        <f>IF(ISBLANK(B178),"",IF(ISERROR(MATCH(B178,'Email Addresses'!$E:$E,FALSE)),"X",""))</f>
        <v/>
      </c>
    </row>
    <row r="179" spans="1:30" ht="20" x14ac:dyDescent="0.2">
      <c r="A179" s="23"/>
      <c r="B179" s="23"/>
      <c r="C179" s="25" t="s">
        <v>1240</v>
      </c>
      <c r="D179" s="23" t="str">
        <f>IF(ISBLANK(B179),"",IF(ISERROR(MATCH(B179,'Email Addresses'!$E$2:$E$140,FALSE)),"","WG1"))</f>
        <v/>
      </c>
      <c r="E179" s="23" t="str">
        <f>IF(ISBLANK(B179),"",IF(ISERROR(MATCH(B179,'Email Addresses'!$E$144:$E$284,FALSE)),"","WG2"))</f>
        <v/>
      </c>
      <c r="F179" s="46"/>
      <c r="G179" s="23"/>
      <c r="H179" s="23"/>
      <c r="I179" s="23"/>
      <c r="J179" s="23"/>
      <c r="K179" s="23"/>
      <c r="L179" s="23"/>
      <c r="M179" s="23"/>
      <c r="N179" s="23"/>
      <c r="O179" s="23"/>
      <c r="P179" s="23"/>
      <c r="Q179" s="23"/>
      <c r="R179" s="23"/>
      <c r="S179" s="23"/>
      <c r="T179" s="23"/>
      <c r="U179" s="23"/>
      <c r="W179" s="8" t="str">
        <f>IF(OR(Keywords!$C$4="",ISERROR(FIND(LOWER(LEFT(Keywords!$C$4,6)),LOWER(I179)))),"","X")</f>
        <v/>
      </c>
      <c r="X179" s="8" t="str">
        <f>IF(OR(Keywords!$D$4="",ISERROR(FIND(LOWER(LEFT(Keywords!$D$4,6)),LOWER(K179)))),"","X")</f>
        <v/>
      </c>
      <c r="Y179" s="8" t="str">
        <f>IF(OR(Keywords!$E$4="",ISERROR(FIND(LOWER(LEFT(Keywords!$E$4,6)),LOWER(M179)))),"","X")</f>
        <v/>
      </c>
      <c r="Z179" s="8" t="str">
        <f>IF(OR(Keywords!$F$4="",ISERROR(FIND(LOWER(LEFT(Keywords!$F$4,6)),LOWER(O179)))),"","X")</f>
        <v/>
      </c>
      <c r="AA179" s="8" t="str">
        <f>IF(OR(Keywords!$G$4="",ISERROR(FIND(LOWER(LEFT(Keywords!$G$4,6)),LOWER(Q179)))),"","X")</f>
        <v/>
      </c>
      <c r="AB179" s="8" t="str">
        <f>IF(OR(Keywords!$H$4="",ISERROR(FIND(LOWER(LEFT(Keywords!$H$4,6)),LOWER(S179)))),"","X")</f>
        <v/>
      </c>
      <c r="AD179" s="8" t="str">
        <f>IF(ISBLANK(B179),"",IF(ISERROR(MATCH(B179,'Email Addresses'!$E:$E,FALSE)),"X",""))</f>
        <v/>
      </c>
    </row>
    <row r="180" spans="1:30" ht="20" x14ac:dyDescent="0.2">
      <c r="A180" s="23"/>
      <c r="B180" s="23"/>
      <c r="C180" s="25" t="s">
        <v>1240</v>
      </c>
      <c r="D180" s="23" t="str">
        <f>IF(ISBLANK(B180),"",IF(ISERROR(MATCH(B180,'Email Addresses'!$E$2:$E$140,FALSE)),"","WG1"))</f>
        <v/>
      </c>
      <c r="E180" s="23" t="str">
        <f>IF(ISBLANK(B180),"",IF(ISERROR(MATCH(B180,'Email Addresses'!$E$144:$E$284,FALSE)),"","WG2"))</f>
        <v/>
      </c>
      <c r="F180" s="46"/>
      <c r="G180" s="23"/>
      <c r="H180" s="23"/>
      <c r="I180" s="23"/>
      <c r="J180" s="23"/>
      <c r="K180" s="23"/>
      <c r="L180" s="23"/>
      <c r="M180" s="23"/>
      <c r="N180" s="23"/>
      <c r="O180" s="23"/>
      <c r="P180" s="23"/>
      <c r="Q180" s="23"/>
      <c r="R180" s="23"/>
      <c r="S180" s="23"/>
      <c r="T180" s="23"/>
      <c r="U180" s="23"/>
      <c r="W180" s="8" t="str">
        <f>IF(OR(Keywords!$C$4="",ISERROR(FIND(LOWER(LEFT(Keywords!$C$4,6)),LOWER(I180)))),"","X")</f>
        <v/>
      </c>
      <c r="X180" s="8" t="str">
        <f>IF(OR(Keywords!$D$4="",ISERROR(FIND(LOWER(LEFT(Keywords!$D$4,6)),LOWER(K180)))),"","X")</f>
        <v/>
      </c>
      <c r="Y180" s="8" t="str">
        <f>IF(OR(Keywords!$E$4="",ISERROR(FIND(LOWER(LEFT(Keywords!$E$4,6)),LOWER(M180)))),"","X")</f>
        <v/>
      </c>
      <c r="Z180" s="8" t="str">
        <f>IF(OR(Keywords!$F$4="",ISERROR(FIND(LOWER(LEFT(Keywords!$F$4,6)),LOWER(O180)))),"","X")</f>
        <v/>
      </c>
      <c r="AA180" s="8" t="str">
        <f>IF(OR(Keywords!$G$4="",ISERROR(FIND(LOWER(LEFT(Keywords!$G$4,6)),LOWER(Q180)))),"","X")</f>
        <v/>
      </c>
      <c r="AB180" s="8" t="str">
        <f>IF(OR(Keywords!$H$4="",ISERROR(FIND(LOWER(LEFT(Keywords!$H$4,6)),LOWER(S180)))),"","X")</f>
        <v/>
      </c>
      <c r="AD180" s="8" t="str">
        <f>IF(ISBLANK(B180),"",IF(ISERROR(MATCH(B180,'Email Addresses'!$E:$E,FALSE)),"X",""))</f>
        <v/>
      </c>
    </row>
    <row r="181" spans="1:30" ht="20" x14ac:dyDescent="0.2">
      <c r="A181" s="23"/>
      <c r="B181" s="23"/>
      <c r="C181" s="25" t="s">
        <v>1240</v>
      </c>
      <c r="D181" s="23" t="str">
        <f>IF(ISBLANK(B181),"",IF(ISERROR(MATCH(B181,'Email Addresses'!$E$2:$E$140,FALSE)),"","WG1"))</f>
        <v/>
      </c>
      <c r="E181" s="23" t="str">
        <f>IF(ISBLANK(B181),"",IF(ISERROR(MATCH(B181,'Email Addresses'!$E$144:$E$284,FALSE)),"","WG2"))</f>
        <v/>
      </c>
      <c r="F181" s="46"/>
      <c r="G181" s="23"/>
      <c r="H181" s="23"/>
      <c r="I181" s="23"/>
      <c r="J181" s="23"/>
      <c r="K181" s="23"/>
      <c r="L181" s="23"/>
      <c r="M181" s="23"/>
      <c r="N181" s="23"/>
      <c r="O181" s="23"/>
      <c r="P181" s="23"/>
      <c r="Q181" s="23"/>
      <c r="R181" s="23"/>
      <c r="S181" s="23"/>
      <c r="T181" s="23"/>
      <c r="U181" s="23"/>
      <c r="W181" s="8" t="str">
        <f>IF(OR(Keywords!$C$4="",ISERROR(FIND(LOWER(LEFT(Keywords!$C$4,6)),LOWER(I181)))),"","X")</f>
        <v/>
      </c>
      <c r="X181" s="8" t="str">
        <f>IF(OR(Keywords!$D$4="",ISERROR(FIND(LOWER(LEFT(Keywords!$D$4,6)),LOWER(K181)))),"","X")</f>
        <v/>
      </c>
      <c r="Y181" s="8" t="str">
        <f>IF(OR(Keywords!$E$4="",ISERROR(FIND(LOWER(LEFT(Keywords!$E$4,6)),LOWER(M181)))),"","X")</f>
        <v/>
      </c>
      <c r="Z181" s="8" t="str">
        <f>IF(OR(Keywords!$F$4="",ISERROR(FIND(LOWER(LEFT(Keywords!$F$4,6)),LOWER(O181)))),"","X")</f>
        <v/>
      </c>
      <c r="AA181" s="8" t="str">
        <f>IF(OR(Keywords!$G$4="",ISERROR(FIND(LOWER(LEFT(Keywords!$G$4,6)),LOWER(Q181)))),"","X")</f>
        <v/>
      </c>
      <c r="AB181" s="8" t="str">
        <f>IF(OR(Keywords!$H$4="",ISERROR(FIND(LOWER(LEFT(Keywords!$H$4,6)),LOWER(S181)))),"","X")</f>
        <v/>
      </c>
      <c r="AD181" s="8" t="str">
        <f>IF(ISBLANK(B181),"",IF(ISERROR(MATCH(B181,'Email Addresses'!$E:$E,FALSE)),"X",""))</f>
        <v/>
      </c>
    </row>
    <row r="182" spans="1:30" ht="20" x14ac:dyDescent="0.2">
      <c r="A182" s="23"/>
      <c r="B182" s="23"/>
      <c r="C182" s="25" t="s">
        <v>1240</v>
      </c>
      <c r="D182" s="23" t="str">
        <f>IF(ISBLANK(B182),"",IF(ISERROR(MATCH(B182,'Email Addresses'!$E$2:$E$140,FALSE)),"","WG1"))</f>
        <v/>
      </c>
      <c r="E182" s="23" t="str">
        <f>IF(ISBLANK(B182),"",IF(ISERROR(MATCH(B182,'Email Addresses'!$E$144:$E$284,FALSE)),"","WG2"))</f>
        <v/>
      </c>
      <c r="F182" s="46"/>
      <c r="G182" s="23"/>
      <c r="H182" s="23"/>
      <c r="I182" s="23"/>
      <c r="J182" s="23"/>
      <c r="K182" s="23"/>
      <c r="L182" s="23"/>
      <c r="M182" s="23"/>
      <c r="N182" s="23"/>
      <c r="O182" s="23"/>
      <c r="P182" s="23"/>
      <c r="Q182" s="23"/>
      <c r="R182" s="23"/>
      <c r="S182" s="23"/>
      <c r="T182" s="23"/>
      <c r="U182" s="23"/>
      <c r="W182" s="8" t="str">
        <f>IF(OR(Keywords!$C$4="",ISERROR(FIND(LOWER(LEFT(Keywords!$C$4,6)),LOWER(I182)))),"","X")</f>
        <v/>
      </c>
      <c r="X182" s="8" t="str">
        <f>IF(OR(Keywords!$D$4="",ISERROR(FIND(LOWER(LEFT(Keywords!$D$4,6)),LOWER(K182)))),"","X")</f>
        <v/>
      </c>
      <c r="Y182" s="8" t="str">
        <f>IF(OR(Keywords!$E$4="",ISERROR(FIND(LOWER(LEFT(Keywords!$E$4,6)),LOWER(M182)))),"","X")</f>
        <v/>
      </c>
      <c r="Z182" s="8" t="str">
        <f>IF(OR(Keywords!$F$4="",ISERROR(FIND(LOWER(LEFT(Keywords!$F$4,6)),LOWER(O182)))),"","X")</f>
        <v/>
      </c>
      <c r="AA182" s="8" t="str">
        <f>IF(OR(Keywords!$G$4="",ISERROR(FIND(LOWER(LEFT(Keywords!$G$4,6)),LOWER(Q182)))),"","X")</f>
        <v/>
      </c>
      <c r="AB182" s="8" t="str">
        <f>IF(OR(Keywords!$H$4="",ISERROR(FIND(LOWER(LEFT(Keywords!$H$4,6)),LOWER(S182)))),"","X")</f>
        <v/>
      </c>
      <c r="AD182" s="8" t="str">
        <f>IF(ISBLANK(B182),"",IF(ISERROR(MATCH(B182,'Email Addresses'!$E:$E,FALSE)),"X",""))</f>
        <v/>
      </c>
    </row>
    <row r="183" spans="1:30" ht="20" x14ac:dyDescent="0.2">
      <c r="A183" s="23"/>
      <c r="B183" s="23"/>
      <c r="C183" s="25" t="s">
        <v>1240</v>
      </c>
      <c r="D183" s="23" t="str">
        <f>IF(ISBLANK(B183),"",IF(ISERROR(MATCH(B183,'Email Addresses'!$E$2:$E$140,FALSE)),"","WG1"))</f>
        <v/>
      </c>
      <c r="E183" s="23" t="str">
        <f>IF(ISBLANK(B183),"",IF(ISERROR(MATCH(B183,'Email Addresses'!$E$144:$E$284,FALSE)),"","WG2"))</f>
        <v/>
      </c>
      <c r="F183" s="46"/>
      <c r="G183" s="23"/>
      <c r="H183" s="23"/>
      <c r="I183" s="23"/>
      <c r="J183" s="23"/>
      <c r="K183" s="23"/>
      <c r="L183" s="23"/>
      <c r="M183" s="23"/>
      <c r="N183" s="23"/>
      <c r="O183" s="23"/>
      <c r="P183" s="23"/>
      <c r="Q183" s="23"/>
      <c r="R183" s="23"/>
      <c r="S183" s="23"/>
      <c r="T183" s="23"/>
      <c r="U183" s="23"/>
      <c r="W183" s="8" t="str">
        <f>IF(OR(Keywords!$C$4="",ISERROR(FIND(LOWER(LEFT(Keywords!$C$4,6)),LOWER(I183)))),"","X")</f>
        <v/>
      </c>
      <c r="X183" s="8" t="str">
        <f>IF(OR(Keywords!$D$4="",ISERROR(FIND(LOWER(LEFT(Keywords!$D$4,6)),LOWER(K183)))),"","X")</f>
        <v/>
      </c>
      <c r="Y183" s="8" t="str">
        <f>IF(OR(Keywords!$E$4="",ISERROR(FIND(LOWER(LEFT(Keywords!$E$4,6)),LOWER(M183)))),"","X")</f>
        <v/>
      </c>
      <c r="Z183" s="8" t="str">
        <f>IF(OR(Keywords!$F$4="",ISERROR(FIND(LOWER(LEFT(Keywords!$F$4,6)),LOWER(O183)))),"","X")</f>
        <v/>
      </c>
      <c r="AA183" s="8" t="str">
        <f>IF(OR(Keywords!$G$4="",ISERROR(FIND(LOWER(LEFT(Keywords!$G$4,6)),LOWER(Q183)))),"","X")</f>
        <v/>
      </c>
      <c r="AB183" s="8" t="str">
        <f>IF(OR(Keywords!$H$4="",ISERROR(FIND(LOWER(LEFT(Keywords!$H$4,6)),LOWER(S183)))),"","X")</f>
        <v/>
      </c>
      <c r="AD183" s="8" t="str">
        <f>IF(ISBLANK(B183),"",IF(ISERROR(MATCH(B183,'Email Addresses'!$E:$E,FALSE)),"X",""))</f>
        <v/>
      </c>
    </row>
    <row r="184" spans="1:30" ht="20" x14ac:dyDescent="0.2">
      <c r="A184" s="23"/>
      <c r="B184" s="23"/>
      <c r="C184" s="25" t="s">
        <v>1240</v>
      </c>
      <c r="D184" s="23" t="str">
        <f>IF(ISBLANK(B184),"",IF(ISERROR(MATCH(B184,'Email Addresses'!$E$2:$E$140,FALSE)),"","WG1"))</f>
        <v/>
      </c>
      <c r="E184" s="23" t="str">
        <f>IF(ISBLANK(B184),"",IF(ISERROR(MATCH(B184,'Email Addresses'!$E$144:$E$284,FALSE)),"","WG2"))</f>
        <v/>
      </c>
      <c r="F184" s="46"/>
      <c r="G184" s="23"/>
      <c r="H184" s="23"/>
      <c r="I184" s="23"/>
      <c r="J184" s="23"/>
      <c r="K184" s="23"/>
      <c r="L184" s="23"/>
      <c r="M184" s="23"/>
      <c r="N184" s="23"/>
      <c r="O184" s="23"/>
      <c r="P184" s="23"/>
      <c r="Q184" s="23"/>
      <c r="R184" s="23"/>
      <c r="S184" s="23"/>
      <c r="T184" s="23"/>
      <c r="U184" s="23"/>
      <c r="W184" s="8" t="str">
        <f>IF(OR(Keywords!$C$4="",ISERROR(FIND(LOWER(LEFT(Keywords!$C$4,6)),LOWER(I184)))),"","X")</f>
        <v/>
      </c>
      <c r="X184" s="8" t="str">
        <f>IF(OR(Keywords!$D$4="",ISERROR(FIND(LOWER(LEFT(Keywords!$D$4,6)),LOWER(K184)))),"","X")</f>
        <v/>
      </c>
      <c r="Y184" s="8" t="str">
        <f>IF(OR(Keywords!$E$4="",ISERROR(FIND(LOWER(LEFT(Keywords!$E$4,6)),LOWER(M184)))),"","X")</f>
        <v/>
      </c>
      <c r="Z184" s="8" t="str">
        <f>IF(OR(Keywords!$F$4="",ISERROR(FIND(LOWER(LEFT(Keywords!$F$4,6)),LOWER(O184)))),"","X")</f>
        <v/>
      </c>
      <c r="AA184" s="8" t="str">
        <f>IF(OR(Keywords!$G$4="",ISERROR(FIND(LOWER(LEFT(Keywords!$G$4,6)),LOWER(Q184)))),"","X")</f>
        <v/>
      </c>
      <c r="AB184" s="8" t="str">
        <f>IF(OR(Keywords!$H$4="",ISERROR(FIND(LOWER(LEFT(Keywords!$H$4,6)),LOWER(S184)))),"","X")</f>
        <v/>
      </c>
      <c r="AD184" s="8" t="str">
        <f>IF(ISBLANK(B184),"",IF(ISERROR(MATCH(B184,'Email Addresses'!$E:$E,FALSE)),"X",""))</f>
        <v/>
      </c>
    </row>
    <row r="185" spans="1:30" ht="20" x14ac:dyDescent="0.2">
      <c r="A185" s="23"/>
      <c r="B185" s="23"/>
      <c r="C185" s="25" t="s">
        <v>1240</v>
      </c>
      <c r="D185" s="23" t="str">
        <f>IF(ISBLANK(B185),"",IF(ISERROR(MATCH(B185,'Email Addresses'!$E$2:$E$140,FALSE)),"","WG1"))</f>
        <v/>
      </c>
      <c r="E185" s="23" t="str">
        <f>IF(ISBLANK(B185),"",IF(ISERROR(MATCH(B185,'Email Addresses'!$E$144:$E$284,FALSE)),"","WG2"))</f>
        <v/>
      </c>
      <c r="F185" s="46"/>
      <c r="G185" s="23"/>
      <c r="H185" s="23"/>
      <c r="I185" s="23"/>
      <c r="J185" s="23"/>
      <c r="K185" s="23"/>
      <c r="L185" s="23"/>
      <c r="M185" s="23"/>
      <c r="N185" s="23"/>
      <c r="O185" s="23"/>
      <c r="P185" s="23"/>
      <c r="Q185" s="23"/>
      <c r="R185" s="23"/>
      <c r="S185" s="23"/>
      <c r="T185" s="23"/>
      <c r="U185" s="23"/>
      <c r="W185" s="8" t="str">
        <f>IF(OR(Keywords!$C$4="",ISERROR(FIND(LOWER(LEFT(Keywords!$C$4,6)),LOWER(I185)))),"","X")</f>
        <v/>
      </c>
      <c r="X185" s="8" t="str">
        <f>IF(OR(Keywords!$D$4="",ISERROR(FIND(LOWER(LEFT(Keywords!$D$4,6)),LOWER(K185)))),"","X")</f>
        <v/>
      </c>
      <c r="Y185" s="8" t="str">
        <f>IF(OR(Keywords!$E$4="",ISERROR(FIND(LOWER(LEFT(Keywords!$E$4,6)),LOWER(M185)))),"","X")</f>
        <v/>
      </c>
      <c r="Z185" s="8" t="str">
        <f>IF(OR(Keywords!$F$4="",ISERROR(FIND(LOWER(LEFT(Keywords!$F$4,6)),LOWER(O185)))),"","X")</f>
        <v/>
      </c>
      <c r="AA185" s="8" t="str">
        <f>IF(OR(Keywords!$G$4="",ISERROR(FIND(LOWER(LEFT(Keywords!$G$4,6)),LOWER(Q185)))),"","X")</f>
        <v/>
      </c>
      <c r="AB185" s="8" t="str">
        <f>IF(OR(Keywords!$H$4="",ISERROR(FIND(LOWER(LEFT(Keywords!$H$4,6)),LOWER(S185)))),"","X")</f>
        <v/>
      </c>
      <c r="AD185" s="8" t="str">
        <f>IF(ISBLANK(B185),"",IF(ISERROR(MATCH(B185,'Email Addresses'!$E:$E,FALSE)),"X",""))</f>
        <v/>
      </c>
    </row>
    <row r="186" spans="1:30" ht="20" x14ac:dyDescent="0.2">
      <c r="A186" s="23"/>
      <c r="B186" s="23"/>
      <c r="C186" s="25" t="s">
        <v>1240</v>
      </c>
      <c r="D186" s="23" t="str">
        <f>IF(ISBLANK(B186),"",IF(ISERROR(MATCH(B186,'Email Addresses'!$E$2:$E$140,FALSE)),"","WG1"))</f>
        <v/>
      </c>
      <c r="E186" s="23" t="str">
        <f>IF(ISBLANK(B186),"",IF(ISERROR(MATCH(B186,'Email Addresses'!$E$144:$E$284,FALSE)),"","WG2"))</f>
        <v/>
      </c>
      <c r="F186" s="46"/>
      <c r="G186" s="23"/>
      <c r="H186" s="23"/>
      <c r="I186" s="23"/>
      <c r="J186" s="23"/>
      <c r="K186" s="23"/>
      <c r="L186" s="23"/>
      <c r="M186" s="23"/>
      <c r="N186" s="23"/>
      <c r="O186" s="23"/>
      <c r="P186" s="23"/>
      <c r="Q186" s="23"/>
      <c r="R186" s="23"/>
      <c r="S186" s="23"/>
      <c r="T186" s="23"/>
      <c r="U186" s="23"/>
      <c r="W186" s="8" t="str">
        <f>IF(OR(Keywords!$C$4="",ISERROR(FIND(LOWER(LEFT(Keywords!$C$4,6)),LOWER(I186)))),"","X")</f>
        <v/>
      </c>
      <c r="X186" s="8" t="str">
        <f>IF(OR(Keywords!$D$4="",ISERROR(FIND(LOWER(LEFT(Keywords!$D$4,6)),LOWER(K186)))),"","X")</f>
        <v/>
      </c>
      <c r="Y186" s="8" t="str">
        <f>IF(OR(Keywords!$E$4="",ISERROR(FIND(LOWER(LEFT(Keywords!$E$4,6)),LOWER(M186)))),"","X")</f>
        <v/>
      </c>
      <c r="Z186" s="8" t="str">
        <f>IF(OR(Keywords!$F$4="",ISERROR(FIND(LOWER(LEFT(Keywords!$F$4,6)),LOWER(O186)))),"","X")</f>
        <v/>
      </c>
      <c r="AA186" s="8" t="str">
        <f>IF(OR(Keywords!$G$4="",ISERROR(FIND(LOWER(LEFT(Keywords!$G$4,6)),LOWER(Q186)))),"","X")</f>
        <v/>
      </c>
      <c r="AB186" s="8" t="str">
        <f>IF(OR(Keywords!$H$4="",ISERROR(FIND(LOWER(LEFT(Keywords!$H$4,6)),LOWER(S186)))),"","X")</f>
        <v/>
      </c>
      <c r="AD186" s="8" t="str">
        <f>IF(ISBLANK(B186),"",IF(ISERROR(MATCH(B186,'Email Addresses'!$E:$E,FALSE)),"X",""))</f>
        <v/>
      </c>
    </row>
    <row r="187" spans="1:30" ht="20" x14ac:dyDescent="0.2">
      <c r="A187" s="23"/>
      <c r="B187" s="23"/>
      <c r="C187" s="25" t="s">
        <v>1240</v>
      </c>
      <c r="D187" s="23" t="str">
        <f>IF(ISBLANK(B187),"",IF(ISERROR(MATCH(B187,'Email Addresses'!$E$2:$E$140,FALSE)),"","WG1"))</f>
        <v/>
      </c>
      <c r="E187" s="23" t="str">
        <f>IF(ISBLANK(B187),"",IF(ISERROR(MATCH(B187,'Email Addresses'!$E$144:$E$284,FALSE)),"","WG2"))</f>
        <v/>
      </c>
      <c r="F187" s="46"/>
      <c r="G187" s="23"/>
      <c r="H187" s="23"/>
      <c r="I187" s="23"/>
      <c r="J187" s="23"/>
      <c r="K187" s="23"/>
      <c r="L187" s="23"/>
      <c r="M187" s="23"/>
      <c r="N187" s="23"/>
      <c r="O187" s="23"/>
      <c r="P187" s="23"/>
      <c r="Q187" s="23"/>
      <c r="R187" s="23"/>
      <c r="S187" s="23"/>
      <c r="T187" s="23"/>
      <c r="U187" s="23"/>
      <c r="W187" s="8" t="str">
        <f>IF(OR(Keywords!$C$4="",ISERROR(FIND(LOWER(LEFT(Keywords!$C$4,6)),LOWER(I187)))),"","X")</f>
        <v/>
      </c>
      <c r="X187" s="8" t="str">
        <f>IF(OR(Keywords!$D$4="",ISERROR(FIND(LOWER(LEFT(Keywords!$D$4,6)),LOWER(K187)))),"","X")</f>
        <v/>
      </c>
      <c r="Y187" s="8" t="str">
        <f>IF(OR(Keywords!$E$4="",ISERROR(FIND(LOWER(LEFT(Keywords!$E$4,6)),LOWER(M187)))),"","X")</f>
        <v/>
      </c>
      <c r="Z187" s="8" t="str">
        <f>IF(OR(Keywords!$F$4="",ISERROR(FIND(LOWER(LEFT(Keywords!$F$4,6)),LOWER(O187)))),"","X")</f>
        <v/>
      </c>
      <c r="AA187" s="8" t="str">
        <f>IF(OR(Keywords!$G$4="",ISERROR(FIND(LOWER(LEFT(Keywords!$G$4,6)),LOWER(Q187)))),"","X")</f>
        <v/>
      </c>
      <c r="AB187" s="8" t="str">
        <f>IF(OR(Keywords!$H$4="",ISERROR(FIND(LOWER(LEFT(Keywords!$H$4,6)),LOWER(S187)))),"","X")</f>
        <v/>
      </c>
      <c r="AD187" s="8" t="str">
        <f>IF(ISBLANK(B187),"",IF(ISERROR(MATCH(B187,'Email Addresses'!$E:$E,FALSE)),"X",""))</f>
        <v/>
      </c>
    </row>
    <row r="188" spans="1:30" ht="20" x14ac:dyDescent="0.2">
      <c r="A188" s="23"/>
      <c r="B188" s="23"/>
      <c r="C188" s="25" t="s">
        <v>1240</v>
      </c>
      <c r="D188" s="23" t="str">
        <f>IF(ISBLANK(B188),"",IF(ISERROR(MATCH(B188,'Email Addresses'!$E$2:$E$140,FALSE)),"","WG1"))</f>
        <v/>
      </c>
      <c r="E188" s="23" t="str">
        <f>IF(ISBLANK(B188),"",IF(ISERROR(MATCH(B188,'Email Addresses'!$E$144:$E$284,FALSE)),"","WG2"))</f>
        <v/>
      </c>
      <c r="F188" s="46"/>
      <c r="G188" s="23"/>
      <c r="H188" s="23"/>
      <c r="I188" s="23"/>
      <c r="J188" s="23"/>
      <c r="K188" s="23"/>
      <c r="L188" s="23"/>
      <c r="M188" s="23"/>
      <c r="N188" s="23"/>
      <c r="O188" s="23"/>
      <c r="P188" s="23"/>
      <c r="Q188" s="23"/>
      <c r="R188" s="23"/>
      <c r="S188" s="23"/>
      <c r="T188" s="23"/>
      <c r="U188" s="23"/>
      <c r="W188" s="8" t="str">
        <f>IF(OR(Keywords!$C$4="",ISERROR(FIND(LOWER(LEFT(Keywords!$C$4,6)),LOWER(I188)))),"","X")</f>
        <v/>
      </c>
      <c r="X188" s="8" t="str">
        <f>IF(OR(Keywords!$D$4="",ISERROR(FIND(LOWER(LEFT(Keywords!$D$4,6)),LOWER(K188)))),"","X")</f>
        <v/>
      </c>
      <c r="Y188" s="8" t="str">
        <f>IF(OR(Keywords!$E$4="",ISERROR(FIND(LOWER(LEFT(Keywords!$E$4,6)),LOWER(M188)))),"","X")</f>
        <v/>
      </c>
      <c r="Z188" s="8" t="str">
        <f>IF(OR(Keywords!$F$4="",ISERROR(FIND(LOWER(LEFT(Keywords!$F$4,6)),LOWER(O188)))),"","X")</f>
        <v/>
      </c>
      <c r="AA188" s="8" t="str">
        <f>IF(OR(Keywords!$G$4="",ISERROR(FIND(LOWER(LEFT(Keywords!$G$4,6)),LOWER(Q188)))),"","X")</f>
        <v/>
      </c>
      <c r="AB188" s="8" t="str">
        <f>IF(OR(Keywords!$H$4="",ISERROR(FIND(LOWER(LEFT(Keywords!$H$4,6)),LOWER(S188)))),"","X")</f>
        <v/>
      </c>
      <c r="AD188" s="8" t="str">
        <f>IF(ISBLANK(B188),"",IF(ISERROR(MATCH(B188,'Email Addresses'!$E:$E,FALSE)),"X",""))</f>
        <v/>
      </c>
    </row>
    <row r="189" spans="1:30" ht="20" x14ac:dyDescent="0.2">
      <c r="A189" s="23"/>
      <c r="B189" s="23"/>
      <c r="C189" s="25" t="s">
        <v>1240</v>
      </c>
      <c r="D189" s="23" t="str">
        <f>IF(ISBLANK(B189),"",IF(ISERROR(MATCH(B189,'Email Addresses'!$E$2:$E$140,FALSE)),"","WG1"))</f>
        <v/>
      </c>
      <c r="E189" s="23" t="str">
        <f>IF(ISBLANK(B189),"",IF(ISERROR(MATCH(B189,'Email Addresses'!$E$144:$E$284,FALSE)),"","WG2"))</f>
        <v/>
      </c>
      <c r="F189" s="46"/>
      <c r="G189" s="23"/>
      <c r="H189" s="23"/>
      <c r="I189" s="23"/>
      <c r="J189" s="23"/>
      <c r="K189" s="23"/>
      <c r="L189" s="23"/>
      <c r="M189" s="23"/>
      <c r="N189" s="23"/>
      <c r="O189" s="23"/>
      <c r="P189" s="23"/>
      <c r="Q189" s="23"/>
      <c r="R189" s="23"/>
      <c r="S189" s="23"/>
      <c r="T189" s="23"/>
      <c r="U189" s="23"/>
      <c r="W189" s="8" t="str">
        <f>IF(OR(Keywords!$C$4="",ISERROR(FIND(LOWER(LEFT(Keywords!$C$4,6)),LOWER(I189)))),"","X")</f>
        <v/>
      </c>
      <c r="X189" s="8" t="str">
        <f>IF(OR(Keywords!$D$4="",ISERROR(FIND(LOWER(LEFT(Keywords!$D$4,6)),LOWER(K189)))),"","X")</f>
        <v/>
      </c>
      <c r="Y189" s="8" t="str">
        <f>IF(OR(Keywords!$E$4="",ISERROR(FIND(LOWER(LEFT(Keywords!$E$4,6)),LOWER(M189)))),"","X")</f>
        <v/>
      </c>
      <c r="Z189" s="8" t="str">
        <f>IF(OR(Keywords!$F$4="",ISERROR(FIND(LOWER(LEFT(Keywords!$F$4,6)),LOWER(O189)))),"","X")</f>
        <v/>
      </c>
      <c r="AA189" s="8" t="str">
        <f>IF(OR(Keywords!$G$4="",ISERROR(FIND(LOWER(LEFT(Keywords!$G$4,6)),LOWER(Q189)))),"","X")</f>
        <v/>
      </c>
      <c r="AB189" s="8" t="str">
        <f>IF(OR(Keywords!$H$4="",ISERROR(FIND(LOWER(LEFT(Keywords!$H$4,6)),LOWER(S189)))),"","X")</f>
        <v/>
      </c>
      <c r="AD189" s="8" t="str">
        <f>IF(ISBLANK(B189),"",IF(ISERROR(MATCH(B189,'Email Addresses'!$E:$E,FALSE)),"X",""))</f>
        <v/>
      </c>
    </row>
    <row r="190" spans="1:30" ht="20" x14ac:dyDescent="0.2">
      <c r="A190" s="23"/>
      <c r="B190" s="23"/>
      <c r="C190" s="25" t="s">
        <v>1240</v>
      </c>
      <c r="D190" s="23" t="str">
        <f>IF(ISBLANK(B190),"",IF(ISERROR(MATCH(B190,'Email Addresses'!$E$2:$E$140,FALSE)),"","WG1"))</f>
        <v/>
      </c>
      <c r="E190" s="23" t="str">
        <f>IF(ISBLANK(B190),"",IF(ISERROR(MATCH(B190,'Email Addresses'!$E$144:$E$284,FALSE)),"","WG2"))</f>
        <v/>
      </c>
      <c r="F190" s="46"/>
      <c r="G190" s="23"/>
      <c r="H190" s="23"/>
      <c r="I190" s="23"/>
      <c r="J190" s="23"/>
      <c r="K190" s="23"/>
      <c r="L190" s="23"/>
      <c r="M190" s="23"/>
      <c r="N190" s="23"/>
      <c r="O190" s="23"/>
      <c r="P190" s="23"/>
      <c r="Q190" s="23"/>
      <c r="R190" s="23"/>
      <c r="S190" s="23"/>
      <c r="T190" s="23"/>
      <c r="U190" s="23"/>
      <c r="W190" s="8" t="str">
        <f>IF(OR(Keywords!$C$4="",ISERROR(FIND(LOWER(LEFT(Keywords!$C$4,6)),LOWER(I190)))),"","X")</f>
        <v/>
      </c>
      <c r="X190" s="8" t="str">
        <f>IF(OR(Keywords!$D$4="",ISERROR(FIND(LOWER(LEFT(Keywords!$D$4,6)),LOWER(K190)))),"","X")</f>
        <v/>
      </c>
      <c r="Y190" s="8" t="str">
        <f>IF(OR(Keywords!$E$4="",ISERROR(FIND(LOWER(LEFT(Keywords!$E$4,6)),LOWER(M190)))),"","X")</f>
        <v/>
      </c>
      <c r="Z190" s="8" t="str">
        <f>IF(OR(Keywords!$F$4="",ISERROR(FIND(LOWER(LEFT(Keywords!$F$4,6)),LOWER(O190)))),"","X")</f>
        <v/>
      </c>
      <c r="AA190" s="8" t="str">
        <f>IF(OR(Keywords!$G$4="",ISERROR(FIND(LOWER(LEFT(Keywords!$G$4,6)),LOWER(Q190)))),"","X")</f>
        <v/>
      </c>
      <c r="AB190" s="8" t="str">
        <f>IF(OR(Keywords!$H$4="",ISERROR(FIND(LOWER(LEFT(Keywords!$H$4,6)),LOWER(S190)))),"","X")</f>
        <v/>
      </c>
      <c r="AD190" s="8" t="str">
        <f>IF(ISBLANK(B190),"",IF(ISERROR(MATCH(B190,'Email Addresses'!$E:$E,FALSE)),"X",""))</f>
        <v/>
      </c>
    </row>
    <row r="191" spans="1:30" ht="20" x14ac:dyDescent="0.2">
      <c r="A191" s="23"/>
      <c r="B191" s="23"/>
      <c r="C191" s="25" t="s">
        <v>1240</v>
      </c>
      <c r="D191" s="23" t="str">
        <f>IF(ISBLANK(B191),"",IF(ISERROR(MATCH(B191,'Email Addresses'!$E$2:$E$140,FALSE)),"","WG1"))</f>
        <v/>
      </c>
      <c r="E191" s="23" t="str">
        <f>IF(ISBLANK(B191),"",IF(ISERROR(MATCH(B191,'Email Addresses'!$E$144:$E$284,FALSE)),"","WG2"))</f>
        <v/>
      </c>
      <c r="F191" s="46"/>
      <c r="G191" s="23"/>
      <c r="H191" s="23"/>
      <c r="I191" s="23"/>
      <c r="J191" s="23"/>
      <c r="K191" s="23"/>
      <c r="L191" s="23"/>
      <c r="M191" s="23"/>
      <c r="N191" s="23"/>
      <c r="O191" s="23"/>
      <c r="P191" s="23"/>
      <c r="Q191" s="23"/>
      <c r="R191" s="23"/>
      <c r="S191" s="23"/>
      <c r="T191" s="23"/>
      <c r="U191" s="23"/>
      <c r="W191" s="8" t="str">
        <f>IF(OR(Keywords!$C$4="",ISERROR(FIND(LOWER(LEFT(Keywords!$C$4,6)),LOWER(I191)))),"","X")</f>
        <v/>
      </c>
      <c r="X191" s="8" t="str">
        <f>IF(OR(Keywords!$D$4="",ISERROR(FIND(LOWER(LEFT(Keywords!$D$4,6)),LOWER(K191)))),"","X")</f>
        <v/>
      </c>
      <c r="Y191" s="8" t="str">
        <f>IF(OR(Keywords!$E$4="",ISERROR(FIND(LOWER(LEFT(Keywords!$E$4,6)),LOWER(M191)))),"","X")</f>
        <v/>
      </c>
      <c r="Z191" s="8" t="str">
        <f>IF(OR(Keywords!$F$4="",ISERROR(FIND(LOWER(LEFT(Keywords!$F$4,6)),LOWER(O191)))),"","X")</f>
        <v/>
      </c>
      <c r="AA191" s="8" t="str">
        <f>IF(OR(Keywords!$G$4="",ISERROR(FIND(LOWER(LEFT(Keywords!$G$4,6)),LOWER(Q191)))),"","X")</f>
        <v/>
      </c>
      <c r="AB191" s="8" t="str">
        <f>IF(OR(Keywords!$H$4="",ISERROR(FIND(LOWER(LEFT(Keywords!$H$4,6)),LOWER(S191)))),"","X")</f>
        <v/>
      </c>
      <c r="AD191" s="8" t="str">
        <f>IF(ISBLANK(B191),"",IF(ISERROR(MATCH(B191,'Email Addresses'!$E:$E,FALSE)),"X",""))</f>
        <v/>
      </c>
    </row>
    <row r="192" spans="1:30" ht="20" x14ac:dyDescent="0.2">
      <c r="A192" s="23"/>
      <c r="B192" s="23"/>
      <c r="C192" s="25" t="s">
        <v>1240</v>
      </c>
      <c r="D192" s="23" t="str">
        <f>IF(ISBLANK(B192),"",IF(ISERROR(MATCH(B192,'Email Addresses'!$E$2:$E$140,FALSE)),"","WG1"))</f>
        <v/>
      </c>
      <c r="E192" s="23" t="str">
        <f>IF(ISBLANK(B192),"",IF(ISERROR(MATCH(B192,'Email Addresses'!$E$144:$E$284,FALSE)),"","WG2"))</f>
        <v/>
      </c>
      <c r="F192" s="46"/>
      <c r="G192" s="23"/>
      <c r="H192" s="23"/>
      <c r="I192" s="23"/>
      <c r="J192" s="23"/>
      <c r="K192" s="23"/>
      <c r="L192" s="23"/>
      <c r="M192" s="23"/>
      <c r="N192" s="23"/>
      <c r="O192" s="23"/>
      <c r="P192" s="23"/>
      <c r="Q192" s="23"/>
      <c r="R192" s="23"/>
      <c r="S192" s="23"/>
      <c r="T192" s="23"/>
      <c r="U192" s="23"/>
      <c r="W192" s="8" t="str">
        <f>IF(OR(Keywords!$C$4="",ISERROR(FIND(LOWER(LEFT(Keywords!$C$4,6)),LOWER(I192)))),"","X")</f>
        <v/>
      </c>
      <c r="X192" s="8" t="str">
        <f>IF(OR(Keywords!$D$4="",ISERROR(FIND(LOWER(LEFT(Keywords!$D$4,6)),LOWER(K192)))),"","X")</f>
        <v/>
      </c>
      <c r="Y192" s="8" t="str">
        <f>IF(OR(Keywords!$E$4="",ISERROR(FIND(LOWER(LEFT(Keywords!$E$4,6)),LOWER(M192)))),"","X")</f>
        <v/>
      </c>
      <c r="Z192" s="8" t="str">
        <f>IF(OR(Keywords!$F$4="",ISERROR(FIND(LOWER(LEFT(Keywords!$F$4,6)),LOWER(O192)))),"","X")</f>
        <v/>
      </c>
      <c r="AA192" s="8" t="str">
        <f>IF(OR(Keywords!$G$4="",ISERROR(FIND(LOWER(LEFT(Keywords!$G$4,6)),LOWER(Q192)))),"","X")</f>
        <v/>
      </c>
      <c r="AB192" s="8" t="str">
        <f>IF(OR(Keywords!$H$4="",ISERROR(FIND(LOWER(LEFT(Keywords!$H$4,6)),LOWER(S192)))),"","X")</f>
        <v/>
      </c>
      <c r="AD192" s="8" t="str">
        <f>IF(ISBLANK(B192),"",IF(ISERROR(MATCH(B192,'Email Addresses'!$E:$E,FALSE)),"X",""))</f>
        <v/>
      </c>
    </row>
    <row r="193" spans="1:30" ht="20" x14ac:dyDescent="0.2">
      <c r="A193" s="23"/>
      <c r="B193" s="23"/>
      <c r="C193" s="25" t="s">
        <v>1240</v>
      </c>
      <c r="D193" s="23" t="str">
        <f>IF(ISBLANK(B193),"",IF(ISERROR(MATCH(B193,'Email Addresses'!$E$2:$E$140,FALSE)),"","WG1"))</f>
        <v/>
      </c>
      <c r="E193" s="23" t="str">
        <f>IF(ISBLANK(B193),"",IF(ISERROR(MATCH(B193,'Email Addresses'!$E$144:$E$284,FALSE)),"","WG2"))</f>
        <v/>
      </c>
      <c r="F193" s="46"/>
      <c r="G193" s="23"/>
      <c r="H193" s="23"/>
      <c r="I193" s="23"/>
      <c r="J193" s="23"/>
      <c r="K193" s="23"/>
      <c r="L193" s="23"/>
      <c r="M193" s="23"/>
      <c r="N193" s="23"/>
      <c r="O193" s="23"/>
      <c r="P193" s="23"/>
      <c r="Q193" s="23"/>
      <c r="R193" s="23"/>
      <c r="S193" s="23"/>
      <c r="T193" s="23"/>
      <c r="U193" s="23"/>
      <c r="W193" s="8" t="str">
        <f>IF(OR(Keywords!$C$4="",ISERROR(FIND(LOWER(LEFT(Keywords!$C$4,6)),LOWER(I193)))),"","X")</f>
        <v/>
      </c>
      <c r="X193" s="8" t="str">
        <f>IF(OR(Keywords!$D$4="",ISERROR(FIND(LOWER(LEFT(Keywords!$D$4,6)),LOWER(K193)))),"","X")</f>
        <v/>
      </c>
      <c r="Y193" s="8" t="str">
        <f>IF(OR(Keywords!$E$4="",ISERROR(FIND(LOWER(LEFT(Keywords!$E$4,6)),LOWER(M193)))),"","X")</f>
        <v/>
      </c>
      <c r="Z193" s="8" t="str">
        <f>IF(OR(Keywords!$F$4="",ISERROR(FIND(LOWER(LEFT(Keywords!$F$4,6)),LOWER(O193)))),"","X")</f>
        <v/>
      </c>
      <c r="AA193" s="8" t="str">
        <f>IF(OR(Keywords!$G$4="",ISERROR(FIND(LOWER(LEFT(Keywords!$G$4,6)),LOWER(Q193)))),"","X")</f>
        <v/>
      </c>
      <c r="AB193" s="8" t="str">
        <f>IF(OR(Keywords!$H$4="",ISERROR(FIND(LOWER(LEFT(Keywords!$H$4,6)),LOWER(S193)))),"","X")</f>
        <v/>
      </c>
      <c r="AD193" s="8" t="str">
        <f>IF(ISBLANK(B193),"",IF(ISERROR(MATCH(B193,'Email Addresses'!$E:$E,FALSE)),"X",""))</f>
        <v/>
      </c>
    </row>
    <row r="194" spans="1:30" ht="20" x14ac:dyDescent="0.2">
      <c r="A194" s="23"/>
      <c r="B194" s="23"/>
      <c r="C194" s="25" t="s">
        <v>1240</v>
      </c>
      <c r="D194" s="23" t="str">
        <f>IF(ISBLANK(B194),"",IF(ISERROR(MATCH(B194,'Email Addresses'!$E$2:$E$140,FALSE)),"","WG1"))</f>
        <v/>
      </c>
      <c r="E194" s="23" t="str">
        <f>IF(ISBLANK(B194),"",IF(ISERROR(MATCH(B194,'Email Addresses'!$E$144:$E$284,FALSE)),"","WG2"))</f>
        <v/>
      </c>
      <c r="F194" s="46"/>
      <c r="G194" s="23"/>
      <c r="H194" s="23"/>
      <c r="I194" s="23"/>
      <c r="J194" s="23"/>
      <c r="K194" s="23"/>
      <c r="L194" s="23"/>
      <c r="M194" s="23"/>
      <c r="N194" s="23"/>
      <c r="O194" s="23"/>
      <c r="P194" s="23"/>
      <c r="Q194" s="23"/>
      <c r="R194" s="23"/>
      <c r="S194" s="23"/>
      <c r="T194" s="23"/>
      <c r="U194" s="23"/>
      <c r="W194" s="8" t="str">
        <f>IF(OR(Keywords!$C$4="",ISERROR(FIND(LOWER(LEFT(Keywords!$C$4,6)),LOWER(I194)))),"","X")</f>
        <v/>
      </c>
      <c r="X194" s="8" t="str">
        <f>IF(OR(Keywords!$D$4="",ISERROR(FIND(LOWER(LEFT(Keywords!$D$4,6)),LOWER(K194)))),"","X")</f>
        <v/>
      </c>
      <c r="Y194" s="8" t="str">
        <f>IF(OR(Keywords!$E$4="",ISERROR(FIND(LOWER(LEFT(Keywords!$E$4,6)),LOWER(M194)))),"","X")</f>
        <v/>
      </c>
      <c r="Z194" s="8" t="str">
        <f>IF(OR(Keywords!$F$4="",ISERROR(FIND(LOWER(LEFT(Keywords!$F$4,6)),LOWER(O194)))),"","X")</f>
        <v/>
      </c>
      <c r="AA194" s="8" t="str">
        <f>IF(OR(Keywords!$G$4="",ISERROR(FIND(LOWER(LEFT(Keywords!$G$4,6)),LOWER(Q194)))),"","X")</f>
        <v/>
      </c>
      <c r="AB194" s="8" t="str">
        <f>IF(OR(Keywords!$H$4="",ISERROR(FIND(LOWER(LEFT(Keywords!$H$4,6)),LOWER(S194)))),"","X")</f>
        <v/>
      </c>
      <c r="AD194" s="8" t="str">
        <f>IF(ISBLANK(B194),"",IF(ISERROR(MATCH(B194,'Email Addresses'!$E:$E,FALSE)),"X",""))</f>
        <v/>
      </c>
    </row>
    <row r="195" spans="1:30" ht="20" x14ac:dyDescent="0.2">
      <c r="A195" s="23"/>
      <c r="B195" s="23"/>
      <c r="C195" s="25" t="s">
        <v>1240</v>
      </c>
      <c r="D195" s="23" t="str">
        <f>IF(ISBLANK(B195),"",IF(ISERROR(MATCH(B195,'Email Addresses'!$E$2:$E$140,FALSE)),"","WG1"))</f>
        <v/>
      </c>
      <c r="E195" s="23" t="str">
        <f>IF(ISBLANK(B195),"",IF(ISERROR(MATCH(B195,'Email Addresses'!$E$144:$E$284,FALSE)),"","WG2"))</f>
        <v/>
      </c>
      <c r="F195" s="46"/>
      <c r="G195" s="23"/>
      <c r="H195" s="23"/>
      <c r="I195" s="23"/>
      <c r="J195" s="23"/>
      <c r="K195" s="23"/>
      <c r="L195" s="23"/>
      <c r="M195" s="23"/>
      <c r="N195" s="23"/>
      <c r="O195" s="23"/>
      <c r="P195" s="23"/>
      <c r="Q195" s="23"/>
      <c r="R195" s="23"/>
      <c r="S195" s="23"/>
      <c r="T195" s="23"/>
      <c r="U195" s="23"/>
      <c r="W195" s="8" t="str">
        <f>IF(OR(Keywords!$C$4="",ISERROR(FIND(LOWER(LEFT(Keywords!$C$4,6)),LOWER(I195)))),"","X")</f>
        <v/>
      </c>
      <c r="X195" s="8" t="str">
        <f>IF(OR(Keywords!$D$4="",ISERROR(FIND(LOWER(LEFT(Keywords!$D$4,6)),LOWER(K195)))),"","X")</f>
        <v/>
      </c>
      <c r="Y195" s="8" t="str">
        <f>IF(OR(Keywords!$E$4="",ISERROR(FIND(LOWER(LEFT(Keywords!$E$4,6)),LOWER(M195)))),"","X")</f>
        <v/>
      </c>
      <c r="Z195" s="8" t="str">
        <f>IF(OR(Keywords!$F$4="",ISERROR(FIND(LOWER(LEFT(Keywords!$F$4,6)),LOWER(O195)))),"","X")</f>
        <v/>
      </c>
      <c r="AA195" s="8" t="str">
        <f>IF(OR(Keywords!$G$4="",ISERROR(FIND(LOWER(LEFT(Keywords!$G$4,6)),LOWER(Q195)))),"","X")</f>
        <v/>
      </c>
      <c r="AB195" s="8" t="str">
        <f>IF(OR(Keywords!$H$4="",ISERROR(FIND(LOWER(LEFT(Keywords!$H$4,6)),LOWER(S195)))),"","X")</f>
        <v/>
      </c>
      <c r="AD195" s="8" t="str">
        <f>IF(ISBLANK(B195),"",IF(ISERROR(MATCH(B195,'Email Addresses'!$E:$E,FALSE)),"X",""))</f>
        <v/>
      </c>
    </row>
    <row r="196" spans="1:30" ht="20" x14ac:dyDescent="0.2">
      <c r="A196" s="23"/>
      <c r="B196" s="23"/>
      <c r="C196" s="25" t="s">
        <v>1240</v>
      </c>
      <c r="D196" s="23" t="str">
        <f>IF(ISBLANK(B196),"",IF(ISERROR(MATCH(B196,'Email Addresses'!$E$2:$E$140,FALSE)),"","WG1"))</f>
        <v/>
      </c>
      <c r="E196" s="23" t="str">
        <f>IF(ISBLANK(B196),"",IF(ISERROR(MATCH(B196,'Email Addresses'!$E$144:$E$284,FALSE)),"","WG2"))</f>
        <v/>
      </c>
      <c r="F196" s="46"/>
      <c r="G196" s="23"/>
      <c r="H196" s="23"/>
      <c r="I196" s="23"/>
      <c r="J196" s="23"/>
      <c r="K196" s="23"/>
      <c r="L196" s="23"/>
      <c r="M196" s="23"/>
      <c r="N196" s="23"/>
      <c r="O196" s="23"/>
      <c r="P196" s="23"/>
      <c r="Q196" s="23"/>
      <c r="R196" s="23"/>
      <c r="S196" s="23"/>
      <c r="T196" s="23"/>
      <c r="U196" s="23"/>
      <c r="W196" s="8" t="str">
        <f>IF(OR(Keywords!$C$4="",ISERROR(FIND(LOWER(LEFT(Keywords!$C$4,6)),LOWER(I196)))),"","X")</f>
        <v/>
      </c>
      <c r="X196" s="8" t="str">
        <f>IF(OR(Keywords!$D$4="",ISERROR(FIND(LOWER(LEFT(Keywords!$D$4,6)),LOWER(K196)))),"","X")</f>
        <v/>
      </c>
      <c r="Y196" s="8" t="str">
        <f>IF(OR(Keywords!$E$4="",ISERROR(FIND(LOWER(LEFT(Keywords!$E$4,6)),LOWER(M196)))),"","X")</f>
        <v/>
      </c>
      <c r="Z196" s="8" t="str">
        <f>IF(OR(Keywords!$F$4="",ISERROR(FIND(LOWER(LEFT(Keywords!$F$4,6)),LOWER(O196)))),"","X")</f>
        <v/>
      </c>
      <c r="AA196" s="8" t="str">
        <f>IF(OR(Keywords!$G$4="",ISERROR(FIND(LOWER(LEFT(Keywords!$G$4,6)),LOWER(Q196)))),"","X")</f>
        <v/>
      </c>
      <c r="AB196" s="8" t="str">
        <f>IF(OR(Keywords!$H$4="",ISERROR(FIND(LOWER(LEFT(Keywords!$H$4,6)),LOWER(S196)))),"","X")</f>
        <v/>
      </c>
      <c r="AD196" s="8" t="str">
        <f>IF(ISBLANK(B196),"",IF(ISERROR(MATCH(B196,'Email Addresses'!$E:$E,FALSE)),"X",""))</f>
        <v/>
      </c>
    </row>
    <row r="197" spans="1:30" ht="20" x14ac:dyDescent="0.2">
      <c r="A197" s="23"/>
      <c r="B197" s="23"/>
      <c r="C197" s="25" t="s">
        <v>1240</v>
      </c>
      <c r="D197" s="23" t="str">
        <f>IF(ISBLANK(B197),"",IF(ISERROR(MATCH(B197,'Email Addresses'!$E$2:$E$140,FALSE)),"","WG1"))</f>
        <v/>
      </c>
      <c r="E197" s="23" t="str">
        <f>IF(ISBLANK(B197),"",IF(ISERROR(MATCH(B197,'Email Addresses'!$E$144:$E$284,FALSE)),"","WG2"))</f>
        <v/>
      </c>
      <c r="F197" s="46"/>
      <c r="G197" s="23"/>
      <c r="H197" s="23"/>
      <c r="I197" s="23"/>
      <c r="J197" s="23"/>
      <c r="K197" s="23"/>
      <c r="L197" s="23"/>
      <c r="M197" s="23"/>
      <c r="N197" s="23"/>
      <c r="O197" s="23"/>
      <c r="P197" s="23"/>
      <c r="Q197" s="23"/>
      <c r="R197" s="23"/>
      <c r="S197" s="23"/>
      <c r="T197" s="23"/>
      <c r="U197" s="23"/>
      <c r="W197" s="8" t="str">
        <f>IF(OR(Keywords!$C$4="",ISERROR(FIND(LOWER(LEFT(Keywords!$C$4,6)),LOWER(I197)))),"","X")</f>
        <v/>
      </c>
      <c r="X197" s="8" t="str">
        <f>IF(OR(Keywords!$D$4="",ISERROR(FIND(LOWER(LEFT(Keywords!$D$4,6)),LOWER(K197)))),"","X")</f>
        <v/>
      </c>
      <c r="Y197" s="8" t="str">
        <f>IF(OR(Keywords!$E$4="",ISERROR(FIND(LOWER(LEFT(Keywords!$E$4,6)),LOWER(M197)))),"","X")</f>
        <v/>
      </c>
      <c r="Z197" s="8" t="str">
        <f>IF(OR(Keywords!$F$4="",ISERROR(FIND(LOWER(LEFT(Keywords!$F$4,6)),LOWER(O197)))),"","X")</f>
        <v/>
      </c>
      <c r="AA197" s="8" t="str">
        <f>IF(OR(Keywords!$G$4="",ISERROR(FIND(LOWER(LEFT(Keywords!$G$4,6)),LOWER(Q197)))),"","X")</f>
        <v/>
      </c>
      <c r="AB197" s="8" t="str">
        <f>IF(OR(Keywords!$H$4="",ISERROR(FIND(LOWER(LEFT(Keywords!$H$4,6)),LOWER(S197)))),"","X")</f>
        <v/>
      </c>
      <c r="AD197" s="8" t="str">
        <f>IF(ISBLANK(B197),"",IF(ISERROR(MATCH(B197,'Email Addresses'!$E:$E,FALSE)),"X",""))</f>
        <v/>
      </c>
    </row>
    <row r="198" spans="1:30" ht="20" x14ac:dyDescent="0.2">
      <c r="A198" s="23"/>
      <c r="B198" s="23"/>
      <c r="C198" s="25" t="s">
        <v>1240</v>
      </c>
      <c r="D198" s="23" t="str">
        <f>IF(ISBLANK(B198),"",IF(ISERROR(MATCH(B198,'Email Addresses'!$E$2:$E$140,FALSE)),"","WG1"))</f>
        <v/>
      </c>
      <c r="E198" s="23" t="str">
        <f>IF(ISBLANK(B198),"",IF(ISERROR(MATCH(B198,'Email Addresses'!$E$144:$E$284,FALSE)),"","WG2"))</f>
        <v/>
      </c>
      <c r="F198" s="46"/>
      <c r="G198" s="23"/>
      <c r="H198" s="23"/>
      <c r="I198" s="23"/>
      <c r="J198" s="23"/>
      <c r="K198" s="23"/>
      <c r="L198" s="23"/>
      <c r="M198" s="23"/>
      <c r="N198" s="23"/>
      <c r="O198" s="23"/>
      <c r="P198" s="23"/>
      <c r="Q198" s="23"/>
      <c r="R198" s="23"/>
      <c r="S198" s="23"/>
      <c r="T198" s="23"/>
      <c r="U198" s="23"/>
      <c r="W198" s="8" t="str">
        <f>IF(OR(Keywords!$C$4="",ISERROR(FIND(LOWER(LEFT(Keywords!$C$4,6)),LOWER(I198)))),"","X")</f>
        <v/>
      </c>
      <c r="X198" s="8" t="str">
        <f>IF(OR(Keywords!$D$4="",ISERROR(FIND(LOWER(LEFT(Keywords!$D$4,6)),LOWER(K198)))),"","X")</f>
        <v/>
      </c>
      <c r="Y198" s="8" t="str">
        <f>IF(OR(Keywords!$E$4="",ISERROR(FIND(LOWER(LEFT(Keywords!$E$4,6)),LOWER(M198)))),"","X")</f>
        <v/>
      </c>
      <c r="Z198" s="8" t="str">
        <f>IF(OR(Keywords!$F$4="",ISERROR(FIND(LOWER(LEFT(Keywords!$F$4,6)),LOWER(O198)))),"","X")</f>
        <v/>
      </c>
      <c r="AA198" s="8" t="str">
        <f>IF(OR(Keywords!$G$4="",ISERROR(FIND(LOWER(LEFT(Keywords!$G$4,6)),LOWER(Q198)))),"","X")</f>
        <v/>
      </c>
      <c r="AB198" s="8" t="str">
        <f>IF(OR(Keywords!$H$4="",ISERROR(FIND(LOWER(LEFT(Keywords!$H$4,6)),LOWER(S198)))),"","X")</f>
        <v/>
      </c>
      <c r="AD198" s="8" t="str">
        <f>IF(ISBLANK(B198),"",IF(ISERROR(MATCH(B198,'Email Addresses'!$E:$E,FALSE)),"X",""))</f>
        <v/>
      </c>
    </row>
    <row r="199" spans="1:30" ht="20" x14ac:dyDescent="0.2">
      <c r="W199" s="8" t="str">
        <f>IF(OR(Keywords!$C$4="",ISERROR(FIND(LOWER(LEFT(Keywords!$C$4,6)),LOWER(I199)))),"","X")</f>
        <v/>
      </c>
      <c r="X199" s="8" t="str">
        <f>IF(OR(Keywords!$D$4="",ISERROR(FIND(LOWER(LEFT(Keywords!$D$4,6)),LOWER(K199)))),"","X")</f>
        <v/>
      </c>
      <c r="Y199" s="8" t="str">
        <f>IF(OR(Keywords!$E$4="",ISERROR(FIND(LOWER(LEFT(Keywords!$E$4,6)),LOWER(M199)))),"","X")</f>
        <v/>
      </c>
      <c r="Z199" s="8" t="str">
        <f>IF(OR(Keywords!$F$4="",ISERROR(FIND(LOWER(LEFT(Keywords!$F$4,6)),LOWER(O199)))),"","X")</f>
        <v/>
      </c>
      <c r="AA199" s="8" t="str">
        <f>IF(OR(Keywords!$G$4="",ISERROR(FIND(LOWER(LEFT(Keywords!$G$4,6)),LOWER(Q199)))),"","X")</f>
        <v/>
      </c>
      <c r="AB199" s="8" t="str">
        <f>IF(OR(Keywords!$H$4="",ISERROR(FIND(LOWER(LEFT(Keywords!$H$4,6)),LOWER(S199)))),"","X")</f>
        <v/>
      </c>
      <c r="AD199" s="8" t="str">
        <f>IF(ISBLANK(B199),"",IF(ISERROR(MATCH(B199,'Email Addresses'!$E:$E,FALSE)),"X",""))</f>
        <v/>
      </c>
    </row>
    <row r="200" spans="1:30" ht="20" x14ac:dyDescent="0.2">
      <c r="W200" s="8" t="str">
        <f>IF(OR(Keywords!$C$4="",ISERROR(FIND(LOWER(LEFT(Keywords!$C$4,6)),LOWER(I200)))),"","X")</f>
        <v/>
      </c>
      <c r="X200" s="8" t="str">
        <f>IF(OR(Keywords!$D$4="",ISERROR(FIND(LOWER(LEFT(Keywords!$D$4,6)),LOWER(K200)))),"","X")</f>
        <v/>
      </c>
      <c r="Y200" s="8" t="str">
        <f>IF(OR(Keywords!$E$4="",ISERROR(FIND(LOWER(LEFT(Keywords!$E$4,6)),LOWER(M200)))),"","X")</f>
        <v/>
      </c>
      <c r="Z200" s="8" t="str">
        <f>IF(OR(Keywords!$F$4="",ISERROR(FIND(LOWER(LEFT(Keywords!$F$4,6)),LOWER(O200)))),"","X")</f>
        <v/>
      </c>
      <c r="AA200" s="8" t="str">
        <f>IF(OR(Keywords!$G$4="",ISERROR(FIND(LOWER(LEFT(Keywords!$G$4,6)),LOWER(Q200)))),"","X")</f>
        <v/>
      </c>
      <c r="AB200" s="8" t="str">
        <f>IF(OR(Keywords!$H$4="",ISERROR(FIND(LOWER(LEFT(Keywords!$H$4,6)),LOWER(S200)))),"","X")</f>
        <v/>
      </c>
      <c r="AD200" s="8" t="str">
        <f>IF(ISBLANK(B200),"",IF(ISERROR(MATCH(B200,'Email Addresses'!$E:$E,FALSE)),"X",""))</f>
        <v/>
      </c>
    </row>
    <row r="201" spans="1:30" ht="20" x14ac:dyDescent="0.2">
      <c r="W201" s="8" t="str">
        <f>IF(OR(Keywords!$C$4="",ISERROR(FIND(LOWER(LEFT(Keywords!$C$4,6)),LOWER(I201)))),"","X")</f>
        <v/>
      </c>
      <c r="X201" s="8" t="str">
        <f>IF(OR(Keywords!$D$4="",ISERROR(FIND(LOWER(LEFT(Keywords!$D$4,6)),LOWER(K201)))),"","X")</f>
        <v/>
      </c>
      <c r="Y201" s="8" t="str">
        <f>IF(OR(Keywords!$E$4="",ISERROR(FIND(LOWER(LEFT(Keywords!$E$4,6)),LOWER(M201)))),"","X")</f>
        <v/>
      </c>
      <c r="Z201" s="8" t="str">
        <f>IF(OR(Keywords!$F$4="",ISERROR(FIND(LOWER(LEFT(Keywords!$F$4,6)),LOWER(O201)))),"","X")</f>
        <v/>
      </c>
      <c r="AA201" s="8" t="str">
        <f>IF(OR(Keywords!$G$4="",ISERROR(FIND(LOWER(LEFT(Keywords!$G$4,6)),LOWER(Q201)))),"","X")</f>
        <v/>
      </c>
      <c r="AB201" s="8" t="str">
        <f>IF(OR(Keywords!$H$4="",ISERROR(FIND(LOWER(LEFT(Keywords!$H$4,6)),LOWER(S201)))),"","X")</f>
        <v/>
      </c>
      <c r="AD201" s="8" t="str">
        <f>IF(ISBLANK(B201),"",IF(ISERROR(MATCH(B201,'Email Addresses'!$E:$E,FALSE)),"X",""))</f>
        <v/>
      </c>
    </row>
    <row r="202" spans="1:30" ht="20" x14ac:dyDescent="0.2">
      <c r="W202" s="8" t="str">
        <f>IF(OR(Keywords!$C$4="",ISERROR(FIND(LOWER(LEFT(Keywords!$C$4,6)),LOWER(I202)))),"","X")</f>
        <v/>
      </c>
      <c r="X202" s="8" t="str">
        <f>IF(OR(Keywords!$D$4="",ISERROR(FIND(LOWER(LEFT(Keywords!$D$4,6)),LOWER(K202)))),"","X")</f>
        <v/>
      </c>
      <c r="Y202" s="8" t="str">
        <f>IF(OR(Keywords!$E$4="",ISERROR(FIND(LOWER(LEFT(Keywords!$E$4,6)),LOWER(M202)))),"","X")</f>
        <v/>
      </c>
      <c r="Z202" s="8" t="str">
        <f>IF(OR(Keywords!$F$4="",ISERROR(FIND(LOWER(LEFT(Keywords!$F$4,6)),LOWER(O202)))),"","X")</f>
        <v/>
      </c>
      <c r="AA202" s="8" t="str">
        <f>IF(OR(Keywords!$G$4="",ISERROR(FIND(LOWER(LEFT(Keywords!$G$4,6)),LOWER(Q202)))),"","X")</f>
        <v/>
      </c>
      <c r="AB202" s="8" t="str">
        <f>IF(OR(Keywords!$H$4="",ISERROR(FIND(LOWER(LEFT(Keywords!$H$4,6)),LOWER(S202)))),"","X")</f>
        <v/>
      </c>
      <c r="AD202" s="8" t="str">
        <f>IF(ISBLANK(B202),"",IF(ISERROR(MATCH(B202,'Email Addresses'!$E:$E,FALSE)),"X",""))</f>
        <v/>
      </c>
    </row>
    <row r="203" spans="1:30" ht="20" x14ac:dyDescent="0.2">
      <c r="W203" s="8" t="str">
        <f>IF(OR(Keywords!$C$4="",ISERROR(FIND(LOWER(LEFT(Keywords!$C$4,6)),LOWER(I203)))),"","X")</f>
        <v/>
      </c>
      <c r="X203" s="8" t="str">
        <f>IF(OR(Keywords!$D$4="",ISERROR(FIND(LOWER(LEFT(Keywords!$D$4,6)),LOWER(K203)))),"","X")</f>
        <v/>
      </c>
      <c r="Y203" s="8" t="str">
        <f>IF(OR(Keywords!$E$4="",ISERROR(FIND(LOWER(LEFT(Keywords!$E$4,6)),LOWER(M203)))),"","X")</f>
        <v/>
      </c>
      <c r="Z203" s="8" t="str">
        <f>IF(OR(Keywords!$F$4="",ISERROR(FIND(LOWER(LEFT(Keywords!$F$4,6)),LOWER(O203)))),"","X")</f>
        <v/>
      </c>
      <c r="AA203" s="8" t="str">
        <f>IF(OR(Keywords!$G$4="",ISERROR(FIND(LOWER(LEFT(Keywords!$G$4,6)),LOWER(Q203)))),"","X")</f>
        <v/>
      </c>
      <c r="AB203" s="8" t="str">
        <f>IF(OR(Keywords!$H$4="",ISERROR(FIND(LOWER(LEFT(Keywords!$H$4,6)),LOWER(S203)))),"","X")</f>
        <v/>
      </c>
      <c r="AD203" s="8" t="str">
        <f>IF(ISBLANK(B203),"",IF(ISERROR(MATCH(B203,'Email Addresses'!$E:$E,FALSE)),"X",""))</f>
        <v/>
      </c>
    </row>
    <row r="204" spans="1:30" ht="20" x14ac:dyDescent="0.2">
      <c r="W204" s="8" t="str">
        <f>IF(OR(Keywords!$C$4="",ISERROR(FIND(LOWER(LEFT(Keywords!$C$4,6)),LOWER(I204)))),"","X")</f>
        <v/>
      </c>
      <c r="X204" s="8" t="str">
        <f>IF(OR(Keywords!$D$4="",ISERROR(FIND(LOWER(LEFT(Keywords!$D$4,6)),LOWER(K204)))),"","X")</f>
        <v/>
      </c>
      <c r="Y204" s="8" t="str">
        <f>IF(OR(Keywords!$E$4="",ISERROR(FIND(LOWER(LEFT(Keywords!$E$4,6)),LOWER(M204)))),"","X")</f>
        <v/>
      </c>
      <c r="Z204" s="8" t="str">
        <f>IF(OR(Keywords!$F$4="",ISERROR(FIND(LOWER(LEFT(Keywords!$F$4,6)),LOWER(O204)))),"","X")</f>
        <v/>
      </c>
      <c r="AA204" s="8" t="str">
        <f>IF(OR(Keywords!$G$4="",ISERROR(FIND(LOWER(LEFT(Keywords!$G$4,6)),LOWER(Q204)))),"","X")</f>
        <v/>
      </c>
      <c r="AB204" s="8" t="str">
        <f>IF(OR(Keywords!$H$4="",ISERROR(FIND(LOWER(LEFT(Keywords!$H$4,6)),LOWER(S204)))),"","X")</f>
        <v/>
      </c>
      <c r="AD204" s="8" t="str">
        <f>IF(ISBLANK(B204),"",IF(ISERROR(MATCH(B204,'Email Addresses'!$E:$E,FALSE)),"X",""))</f>
        <v/>
      </c>
    </row>
    <row r="205" spans="1:30" ht="20" x14ac:dyDescent="0.2">
      <c r="W205" s="8" t="str">
        <f>IF(OR(Keywords!$C$4="",ISERROR(FIND(LOWER(LEFT(Keywords!$C$4,6)),LOWER(I205)))),"","X")</f>
        <v/>
      </c>
      <c r="X205" s="8" t="str">
        <f>IF(OR(Keywords!$D$4="",ISERROR(FIND(LOWER(LEFT(Keywords!$D$4,6)),LOWER(K205)))),"","X")</f>
        <v/>
      </c>
      <c r="Y205" s="8" t="str">
        <f>IF(OR(Keywords!$E$4="",ISERROR(FIND(LOWER(LEFT(Keywords!$E$4,6)),LOWER(M205)))),"","X")</f>
        <v/>
      </c>
      <c r="Z205" s="8" t="str">
        <f>IF(OR(Keywords!$F$4="",ISERROR(FIND(LOWER(LEFT(Keywords!$F$4,6)),LOWER(O205)))),"","X")</f>
        <v/>
      </c>
      <c r="AA205" s="8" t="str">
        <f>IF(OR(Keywords!$G$4="",ISERROR(FIND(LOWER(LEFT(Keywords!$G$4,6)),LOWER(Q205)))),"","X")</f>
        <v/>
      </c>
      <c r="AB205" s="8" t="str">
        <f>IF(OR(Keywords!$H$4="",ISERROR(FIND(LOWER(LEFT(Keywords!$H$4,6)),LOWER(S205)))),"","X")</f>
        <v/>
      </c>
      <c r="AD205" s="8" t="str">
        <f>IF(ISBLANK(B205),"",IF(ISERROR(MATCH(B205,'Email Addresses'!$E:$E,FALSE)),"X",""))</f>
        <v/>
      </c>
    </row>
    <row r="206" spans="1:30" ht="20" x14ac:dyDescent="0.2">
      <c r="W206" s="8" t="str">
        <f>IF(OR(Keywords!$C$4="",ISERROR(FIND(LOWER(LEFT(Keywords!$C$4,6)),LOWER(I206)))),"","X")</f>
        <v/>
      </c>
      <c r="X206" s="8" t="str">
        <f>IF(OR(Keywords!$D$4="",ISERROR(FIND(LOWER(LEFT(Keywords!$D$4,6)),LOWER(K206)))),"","X")</f>
        <v/>
      </c>
      <c r="Y206" s="8" t="str">
        <f>IF(OR(Keywords!$E$4="",ISERROR(FIND(LOWER(LEFT(Keywords!$E$4,6)),LOWER(M206)))),"","X")</f>
        <v/>
      </c>
      <c r="Z206" s="8" t="str">
        <f>IF(OR(Keywords!$F$4="",ISERROR(FIND(LOWER(LEFT(Keywords!$F$4,6)),LOWER(O206)))),"","X")</f>
        <v/>
      </c>
      <c r="AA206" s="8" t="str">
        <f>IF(OR(Keywords!$G$4="",ISERROR(FIND(LOWER(LEFT(Keywords!$G$4,6)),LOWER(Q206)))),"","X")</f>
        <v/>
      </c>
      <c r="AB206" s="8" t="str">
        <f>IF(OR(Keywords!$H$4="",ISERROR(FIND(LOWER(LEFT(Keywords!$H$4,6)),LOWER(S206)))),"","X")</f>
        <v/>
      </c>
      <c r="AD206" s="8" t="str">
        <f>IF(ISBLANK(B206),"",IF(ISERROR(MATCH(B206,'Email Addresses'!$E:$E,FALSE)),"X",""))</f>
        <v/>
      </c>
    </row>
    <row r="207" spans="1:30" ht="20" x14ac:dyDescent="0.2">
      <c r="W207" s="8" t="str">
        <f>IF(OR(Keywords!$C$4="",ISERROR(FIND(LOWER(LEFT(Keywords!$C$4,6)),LOWER(I207)))),"","X")</f>
        <v/>
      </c>
      <c r="X207" s="8" t="str">
        <f>IF(OR(Keywords!$D$4="",ISERROR(FIND(LOWER(LEFT(Keywords!$D$4,6)),LOWER(K207)))),"","X")</f>
        <v/>
      </c>
      <c r="Y207" s="8" t="str">
        <f>IF(OR(Keywords!$E$4="",ISERROR(FIND(LOWER(LEFT(Keywords!$E$4,6)),LOWER(M207)))),"","X")</f>
        <v/>
      </c>
      <c r="Z207" s="8" t="str">
        <f>IF(OR(Keywords!$F$4="",ISERROR(FIND(LOWER(LEFT(Keywords!$F$4,6)),LOWER(O207)))),"","X")</f>
        <v/>
      </c>
      <c r="AA207" s="8" t="str">
        <f>IF(OR(Keywords!$G$4="",ISERROR(FIND(LOWER(LEFT(Keywords!$G$4,6)),LOWER(Q207)))),"","X")</f>
        <v/>
      </c>
      <c r="AB207" s="8" t="str">
        <f>IF(OR(Keywords!$H$4="",ISERROR(FIND(LOWER(LEFT(Keywords!$H$4,6)),LOWER(S207)))),"","X")</f>
        <v/>
      </c>
      <c r="AD207" s="8" t="str">
        <f>IF(ISBLANK(B207),"",IF(ISERROR(MATCH(B207,'Email Addresses'!$E:$E,FALSE)),"X",""))</f>
        <v/>
      </c>
    </row>
    <row r="208" spans="1:30" ht="20" x14ac:dyDescent="0.2">
      <c r="W208" s="8" t="str">
        <f>IF(OR(Keywords!$C$4="",ISERROR(FIND(LOWER(LEFT(Keywords!$C$4,6)),LOWER(I208)))),"","X")</f>
        <v/>
      </c>
      <c r="X208" s="8" t="str">
        <f>IF(OR(Keywords!$D$4="",ISERROR(FIND(LOWER(LEFT(Keywords!$D$4,6)),LOWER(K208)))),"","X")</f>
        <v/>
      </c>
      <c r="Y208" s="8" t="str">
        <f>IF(OR(Keywords!$E$4="",ISERROR(FIND(LOWER(LEFT(Keywords!$E$4,6)),LOWER(M208)))),"","X")</f>
        <v/>
      </c>
      <c r="Z208" s="8" t="str">
        <f>IF(OR(Keywords!$F$4="",ISERROR(FIND(LOWER(LEFT(Keywords!$F$4,6)),LOWER(O208)))),"","X")</f>
        <v/>
      </c>
      <c r="AA208" s="8" t="str">
        <f>IF(OR(Keywords!$G$4="",ISERROR(FIND(LOWER(LEFT(Keywords!$G$4,6)),LOWER(Q208)))),"","X")</f>
        <v/>
      </c>
      <c r="AB208" s="8" t="str">
        <f>IF(OR(Keywords!$H$4="",ISERROR(FIND(LOWER(LEFT(Keywords!$H$4,6)),LOWER(S208)))),"","X")</f>
        <v/>
      </c>
      <c r="AD208" s="8" t="str">
        <f>IF(ISBLANK(B208),"",IF(ISERROR(MATCH(B208,'Email Addresses'!$E:$E,FALSE)),"X",""))</f>
        <v/>
      </c>
    </row>
    <row r="209" spans="23:30" ht="20" x14ac:dyDescent="0.2">
      <c r="W209" s="8" t="str">
        <f>IF(OR(Keywords!$C$4="",ISERROR(FIND(LOWER(LEFT(Keywords!$C$4,6)),LOWER(I209)))),"","X")</f>
        <v/>
      </c>
      <c r="X209" s="8" t="str">
        <f>IF(OR(Keywords!$D$4="",ISERROR(FIND(LOWER(LEFT(Keywords!$D$4,6)),LOWER(K209)))),"","X")</f>
        <v/>
      </c>
      <c r="Y209" s="8" t="str">
        <f>IF(OR(Keywords!$E$4="",ISERROR(FIND(LOWER(LEFT(Keywords!$E$4,6)),LOWER(M209)))),"","X")</f>
        <v/>
      </c>
      <c r="Z209" s="8" t="str">
        <f>IF(OR(Keywords!$F$4="",ISERROR(FIND(LOWER(LEFT(Keywords!$F$4,6)),LOWER(O209)))),"","X")</f>
        <v/>
      </c>
      <c r="AA209" s="8" t="str">
        <f>IF(OR(Keywords!$G$4="",ISERROR(FIND(LOWER(LEFT(Keywords!$G$4,6)),LOWER(Q209)))),"","X")</f>
        <v/>
      </c>
      <c r="AB209" s="8" t="str">
        <f>IF(OR(Keywords!$H$4="",ISERROR(FIND(LOWER(LEFT(Keywords!$H$4,6)),LOWER(S209)))),"","X")</f>
        <v/>
      </c>
      <c r="AD209" s="8" t="str">
        <f>IF(ISBLANK(B209),"",IF(ISERROR(MATCH(B209,'Email Addresses'!$E:$E,FALSE)),"X",""))</f>
        <v/>
      </c>
    </row>
    <row r="210" spans="23:30" ht="20" x14ac:dyDescent="0.2">
      <c r="W210" s="8" t="str">
        <f>IF(OR(Keywords!$C$4="",ISERROR(FIND(LOWER(LEFT(Keywords!$C$4,6)),LOWER(I210)))),"","X")</f>
        <v/>
      </c>
      <c r="X210" s="8" t="str">
        <f>IF(OR(Keywords!$D$4="",ISERROR(FIND(LOWER(LEFT(Keywords!$D$4,6)),LOWER(K210)))),"","X")</f>
        <v/>
      </c>
      <c r="Y210" s="8" t="str">
        <f>IF(OR(Keywords!$E$4="",ISERROR(FIND(LOWER(LEFT(Keywords!$E$4,6)),LOWER(M210)))),"","X")</f>
        <v/>
      </c>
      <c r="Z210" s="8" t="str">
        <f>IF(OR(Keywords!$F$4="",ISERROR(FIND(LOWER(LEFT(Keywords!$F$4,6)),LOWER(O210)))),"","X")</f>
        <v/>
      </c>
      <c r="AA210" s="8" t="str">
        <f>IF(OR(Keywords!$G$4="",ISERROR(FIND(LOWER(LEFT(Keywords!$G$4,6)),LOWER(Q210)))),"","X")</f>
        <v/>
      </c>
      <c r="AB210" s="8" t="str">
        <f>IF(OR(Keywords!$H$4="",ISERROR(FIND(LOWER(LEFT(Keywords!$H$4,6)),LOWER(S210)))),"","X")</f>
        <v/>
      </c>
      <c r="AD210" s="8" t="str">
        <f>IF(ISBLANK(B210),"",IF(ISERROR(MATCH(B210,'Email Addresses'!$E:$E,FALSE)),"X",""))</f>
        <v/>
      </c>
    </row>
    <row r="211" spans="23:30" ht="20" x14ac:dyDescent="0.2">
      <c r="W211" s="8" t="str">
        <f>IF(OR(Keywords!$C$4="",ISERROR(FIND(LOWER(LEFT(Keywords!$C$4,6)),LOWER(I211)))),"","X")</f>
        <v/>
      </c>
      <c r="X211" s="8" t="str">
        <f>IF(OR(Keywords!$D$4="",ISERROR(FIND(LOWER(LEFT(Keywords!$D$4,6)),LOWER(K211)))),"","X")</f>
        <v/>
      </c>
      <c r="Y211" s="8" t="str">
        <f>IF(OR(Keywords!$E$4="",ISERROR(FIND(LOWER(LEFT(Keywords!$E$4,6)),LOWER(M211)))),"","X")</f>
        <v/>
      </c>
      <c r="Z211" s="8" t="str">
        <f>IF(OR(Keywords!$F$4="",ISERROR(FIND(LOWER(LEFT(Keywords!$F$4,6)),LOWER(O211)))),"","X")</f>
        <v/>
      </c>
      <c r="AA211" s="8" t="str">
        <f>IF(OR(Keywords!$G$4="",ISERROR(FIND(LOWER(LEFT(Keywords!$G$4,6)),LOWER(Q211)))),"","X")</f>
        <v/>
      </c>
      <c r="AB211" s="8" t="str">
        <f>IF(OR(Keywords!$H$4="",ISERROR(FIND(LOWER(LEFT(Keywords!$H$4,6)),LOWER(S211)))),"","X")</f>
        <v/>
      </c>
      <c r="AD211" s="8" t="str">
        <f>IF(ISBLANK(B211),"",IF(ISERROR(MATCH(B211,'Email Addresses'!$E:$E,FALSE)),"X",""))</f>
        <v/>
      </c>
    </row>
    <row r="212" spans="23:30" ht="20" x14ac:dyDescent="0.2">
      <c r="W212" s="8" t="str">
        <f>IF(OR(Keywords!$C$4="",ISERROR(FIND(LOWER(LEFT(Keywords!$C$4,6)),LOWER(I212)))),"","X")</f>
        <v/>
      </c>
      <c r="X212" s="8" t="str">
        <f>IF(OR(Keywords!$D$4="",ISERROR(FIND(LOWER(LEFT(Keywords!$D$4,6)),LOWER(K212)))),"","X")</f>
        <v/>
      </c>
      <c r="Y212" s="8" t="str">
        <f>IF(OR(Keywords!$E$4="",ISERROR(FIND(LOWER(LEFT(Keywords!$E$4,6)),LOWER(M212)))),"","X")</f>
        <v/>
      </c>
      <c r="Z212" s="8" t="str">
        <f>IF(OR(Keywords!$F$4="",ISERROR(FIND(LOWER(LEFT(Keywords!$F$4,6)),LOWER(O212)))),"","X")</f>
        <v/>
      </c>
      <c r="AA212" s="8" t="str">
        <f>IF(OR(Keywords!$G$4="",ISERROR(FIND(LOWER(LEFT(Keywords!$G$4,6)),LOWER(Q212)))),"","X")</f>
        <v/>
      </c>
      <c r="AB212" s="8" t="str">
        <f>IF(OR(Keywords!$H$4="",ISERROR(FIND(LOWER(LEFT(Keywords!$H$4,6)),LOWER(S212)))),"","X")</f>
        <v/>
      </c>
      <c r="AD212" s="8" t="str">
        <f>IF(ISBLANK(B212),"",IF(ISERROR(MATCH(B212,'Email Addresses'!$E:$E,FALSE)),"X",""))</f>
        <v/>
      </c>
    </row>
    <row r="213" spans="23:30" ht="20" x14ac:dyDescent="0.2">
      <c r="W213" s="8" t="str">
        <f>IF(OR(Keywords!$C$4="",ISERROR(FIND(LOWER(LEFT(Keywords!$C$4,6)),LOWER(I213)))),"","X")</f>
        <v/>
      </c>
      <c r="X213" s="8" t="str">
        <f>IF(OR(Keywords!$D$4="",ISERROR(FIND(LOWER(LEFT(Keywords!$D$4,6)),LOWER(K213)))),"","X")</f>
        <v/>
      </c>
      <c r="Y213" s="8" t="str">
        <f>IF(OR(Keywords!$E$4="",ISERROR(FIND(LOWER(LEFT(Keywords!$E$4,6)),LOWER(M213)))),"","X")</f>
        <v/>
      </c>
      <c r="Z213" s="8" t="str">
        <f>IF(OR(Keywords!$F$4="",ISERROR(FIND(LOWER(LEFT(Keywords!$F$4,6)),LOWER(O213)))),"","X")</f>
        <v/>
      </c>
      <c r="AA213" s="8" t="str">
        <f>IF(OR(Keywords!$G$4="",ISERROR(FIND(LOWER(LEFT(Keywords!$G$4,6)),LOWER(Q213)))),"","X")</f>
        <v/>
      </c>
      <c r="AB213" s="8" t="str">
        <f>IF(OR(Keywords!$H$4="",ISERROR(FIND(LOWER(LEFT(Keywords!$H$4,6)),LOWER(S213)))),"","X")</f>
        <v/>
      </c>
      <c r="AD213" s="8" t="str">
        <f>IF(ISBLANK(B213),"",IF(ISERROR(MATCH(B213,'Email Addresses'!$E:$E,FALSE)),"X",""))</f>
        <v/>
      </c>
    </row>
    <row r="214" spans="23:30" ht="20" x14ac:dyDescent="0.2">
      <c r="W214" s="8" t="str">
        <f>IF(OR(Keywords!$C$4="",ISERROR(FIND(LOWER(LEFT(Keywords!$C$4,6)),LOWER(I214)))),"","X")</f>
        <v/>
      </c>
      <c r="X214" s="8" t="str">
        <f>IF(OR(Keywords!$D$4="",ISERROR(FIND(LOWER(LEFT(Keywords!$D$4,6)),LOWER(K214)))),"","X")</f>
        <v/>
      </c>
      <c r="Y214" s="8" t="str">
        <f>IF(OR(Keywords!$E$4="",ISERROR(FIND(LOWER(LEFT(Keywords!$E$4,6)),LOWER(M214)))),"","X")</f>
        <v/>
      </c>
      <c r="Z214" s="8" t="str">
        <f>IF(OR(Keywords!$F$4="",ISERROR(FIND(LOWER(LEFT(Keywords!$F$4,6)),LOWER(O214)))),"","X")</f>
        <v/>
      </c>
      <c r="AA214" s="8" t="str">
        <f>IF(OR(Keywords!$G$4="",ISERROR(FIND(LOWER(LEFT(Keywords!$G$4,6)),LOWER(Q214)))),"","X")</f>
        <v/>
      </c>
      <c r="AB214" s="8" t="str">
        <f>IF(OR(Keywords!$H$4="",ISERROR(FIND(LOWER(LEFT(Keywords!$H$4,6)),LOWER(S214)))),"","X")</f>
        <v/>
      </c>
      <c r="AD214" s="8" t="str">
        <f>IF(ISBLANK(B214),"",IF(ISERROR(MATCH(B214,'Email Addresses'!$E:$E,FALSE)),"X",""))</f>
        <v/>
      </c>
    </row>
    <row r="215" spans="23:30" ht="20" x14ac:dyDescent="0.2">
      <c r="W215" s="8" t="str">
        <f>IF(OR(Keywords!$C$4="",ISERROR(FIND(LOWER(LEFT(Keywords!$C$4,6)),LOWER(I215)))),"","X")</f>
        <v/>
      </c>
      <c r="X215" s="8" t="str">
        <f>IF(OR(Keywords!$D$4="",ISERROR(FIND(LOWER(LEFT(Keywords!$D$4,6)),LOWER(K215)))),"","X")</f>
        <v/>
      </c>
      <c r="Y215" s="8" t="str">
        <f>IF(OR(Keywords!$E$4="",ISERROR(FIND(LOWER(LEFT(Keywords!$E$4,6)),LOWER(M215)))),"","X")</f>
        <v/>
      </c>
      <c r="Z215" s="8" t="str">
        <f>IF(OR(Keywords!$F$4="",ISERROR(FIND(LOWER(LEFT(Keywords!$F$4,6)),LOWER(O215)))),"","X")</f>
        <v/>
      </c>
      <c r="AA215" s="8" t="str">
        <f>IF(OR(Keywords!$G$4="",ISERROR(FIND(LOWER(LEFT(Keywords!$G$4,6)),LOWER(Q215)))),"","X")</f>
        <v/>
      </c>
      <c r="AB215" s="8" t="str">
        <f>IF(OR(Keywords!$H$4="",ISERROR(FIND(LOWER(LEFT(Keywords!$H$4,6)),LOWER(S215)))),"","X")</f>
        <v/>
      </c>
      <c r="AD215" s="8" t="str">
        <f>IF(ISBLANK(B215),"",IF(ISERROR(MATCH(B215,'Email Addresses'!$E:$E,FALSE)),"X",""))</f>
        <v/>
      </c>
    </row>
    <row r="216" spans="23:30" ht="20" x14ac:dyDescent="0.2">
      <c r="W216" s="8" t="str">
        <f>IF(OR(Keywords!$C$4="",ISERROR(FIND(LOWER(LEFT(Keywords!$C$4,6)),LOWER(I216)))),"","X")</f>
        <v/>
      </c>
      <c r="X216" s="8" t="str">
        <f>IF(OR(Keywords!$D$4="",ISERROR(FIND(LOWER(LEFT(Keywords!$D$4,6)),LOWER(K216)))),"","X")</f>
        <v/>
      </c>
      <c r="Y216" s="8" t="str">
        <f>IF(OR(Keywords!$E$4="",ISERROR(FIND(LOWER(LEFT(Keywords!$E$4,6)),LOWER(M216)))),"","X")</f>
        <v/>
      </c>
      <c r="Z216" s="8" t="str">
        <f>IF(OR(Keywords!$F$4="",ISERROR(FIND(LOWER(LEFT(Keywords!$F$4,6)),LOWER(O216)))),"","X")</f>
        <v/>
      </c>
      <c r="AA216" s="8" t="str">
        <f>IF(OR(Keywords!$G$4="",ISERROR(FIND(LOWER(LEFT(Keywords!$G$4,6)),LOWER(Q216)))),"","X")</f>
        <v/>
      </c>
      <c r="AB216" s="8" t="str">
        <f>IF(OR(Keywords!$H$4="",ISERROR(FIND(LOWER(LEFT(Keywords!$H$4,6)),LOWER(S216)))),"","X")</f>
        <v/>
      </c>
      <c r="AD216" s="8" t="str">
        <f>IF(ISBLANK(B216),"",IF(ISERROR(MATCH(B216,'Email Addresses'!$E:$E,FALSE)),"X",""))</f>
        <v/>
      </c>
    </row>
    <row r="217" spans="23:30" ht="20" x14ac:dyDescent="0.2">
      <c r="W217" s="8" t="str">
        <f>IF(OR(Keywords!$C$4="",ISERROR(FIND(LOWER(LEFT(Keywords!$C$4,6)),LOWER(I217)))),"","X")</f>
        <v/>
      </c>
      <c r="X217" s="8" t="str">
        <f>IF(OR(Keywords!$D$4="",ISERROR(FIND(LOWER(LEFT(Keywords!$D$4,6)),LOWER(K217)))),"","X")</f>
        <v/>
      </c>
      <c r="Y217" s="8" t="str">
        <f>IF(OR(Keywords!$E$4="",ISERROR(FIND(LOWER(LEFT(Keywords!$E$4,6)),LOWER(M217)))),"","X")</f>
        <v/>
      </c>
      <c r="Z217" s="8" t="str">
        <f>IF(OR(Keywords!$F$4="",ISERROR(FIND(LOWER(LEFT(Keywords!$F$4,6)),LOWER(O217)))),"","X")</f>
        <v/>
      </c>
      <c r="AA217" s="8" t="str">
        <f>IF(OR(Keywords!$G$4="",ISERROR(FIND(LOWER(LEFT(Keywords!$G$4,6)),LOWER(Q217)))),"","X")</f>
        <v/>
      </c>
      <c r="AB217" s="8" t="str">
        <f>IF(OR(Keywords!$H$4="",ISERROR(FIND(LOWER(LEFT(Keywords!$H$4,6)),LOWER(S217)))),"","X")</f>
        <v/>
      </c>
      <c r="AD217" s="8" t="str">
        <f>IF(ISBLANK(B217),"",IF(ISERROR(MATCH(B217,'Email Addresses'!$E:$E,FALSE)),"X",""))</f>
        <v/>
      </c>
    </row>
    <row r="218" spans="23:30" ht="20" x14ac:dyDescent="0.2">
      <c r="W218" s="8" t="str">
        <f>IF(OR(Keywords!$C$4="",ISERROR(FIND(LOWER(LEFT(Keywords!$C$4,6)),LOWER(I218)))),"","X")</f>
        <v/>
      </c>
      <c r="X218" s="8" t="str">
        <f>IF(OR(Keywords!$D$4="",ISERROR(FIND(LOWER(LEFT(Keywords!$D$4,6)),LOWER(K218)))),"","X")</f>
        <v/>
      </c>
      <c r="Y218" s="8" t="str">
        <f>IF(OR(Keywords!$E$4="",ISERROR(FIND(LOWER(LEFT(Keywords!$E$4,6)),LOWER(M218)))),"","X")</f>
        <v/>
      </c>
      <c r="Z218" s="8" t="str">
        <f>IF(OR(Keywords!$F$4="",ISERROR(FIND(LOWER(LEFT(Keywords!$F$4,6)),LOWER(O218)))),"","X")</f>
        <v/>
      </c>
      <c r="AA218" s="8" t="str">
        <f>IF(OR(Keywords!$G$4="",ISERROR(FIND(LOWER(LEFT(Keywords!$G$4,6)),LOWER(Q218)))),"","X")</f>
        <v/>
      </c>
      <c r="AB218" s="8" t="str">
        <f>IF(OR(Keywords!$H$4="",ISERROR(FIND(LOWER(LEFT(Keywords!$H$4,6)),LOWER(S218)))),"","X")</f>
        <v/>
      </c>
      <c r="AD218" s="8" t="str">
        <f>IF(ISBLANK(B218),"",IF(ISERROR(MATCH(B218,'Email Addresses'!$E:$E,FALSE)),"X",""))</f>
        <v/>
      </c>
    </row>
    <row r="219" spans="23:30" ht="20" x14ac:dyDescent="0.2">
      <c r="W219" s="8" t="str">
        <f>IF(OR(Keywords!$C$4="",ISERROR(FIND(LOWER(LEFT(Keywords!$C$4,6)),LOWER(I219)))),"","X")</f>
        <v/>
      </c>
      <c r="X219" s="8" t="str">
        <f>IF(OR(Keywords!$D$4="",ISERROR(FIND(LOWER(LEFT(Keywords!$D$4,6)),LOWER(K219)))),"","X")</f>
        <v/>
      </c>
      <c r="Y219" s="8" t="str">
        <f>IF(OR(Keywords!$E$4="",ISERROR(FIND(LOWER(LEFT(Keywords!$E$4,6)),LOWER(M219)))),"","X")</f>
        <v/>
      </c>
      <c r="Z219" s="8" t="str">
        <f>IF(OR(Keywords!$F$4="",ISERROR(FIND(LOWER(LEFT(Keywords!$F$4,6)),LOWER(O219)))),"","X")</f>
        <v/>
      </c>
      <c r="AA219" s="8" t="str">
        <f>IF(OR(Keywords!$G$4="",ISERROR(FIND(LOWER(LEFT(Keywords!$G$4,6)),LOWER(Q219)))),"","X")</f>
        <v/>
      </c>
      <c r="AB219" s="8" t="str">
        <f>IF(OR(Keywords!$H$4="",ISERROR(FIND(LOWER(LEFT(Keywords!$H$4,6)),LOWER(S219)))),"","X")</f>
        <v/>
      </c>
      <c r="AD219" s="8" t="str">
        <f>IF(ISBLANK(B219),"",IF(ISERROR(MATCH(B219,'Email Addresses'!$E:$E,FALSE)),"X",""))</f>
        <v/>
      </c>
    </row>
    <row r="220" spans="23:30" ht="20" x14ac:dyDescent="0.2">
      <c r="W220" s="8" t="str">
        <f>IF(OR(Keywords!$C$4="",ISERROR(FIND(LOWER(LEFT(Keywords!$C$4,6)),LOWER(I220)))),"","X")</f>
        <v/>
      </c>
      <c r="X220" s="8" t="str">
        <f>IF(OR(Keywords!$D$4="",ISERROR(FIND(LOWER(LEFT(Keywords!$D$4,6)),LOWER(K220)))),"","X")</f>
        <v/>
      </c>
      <c r="Y220" s="8" t="str">
        <f>IF(OR(Keywords!$E$4="",ISERROR(FIND(LOWER(LEFT(Keywords!$E$4,6)),LOWER(M220)))),"","X")</f>
        <v/>
      </c>
      <c r="Z220" s="8" t="str">
        <f>IF(OR(Keywords!$F$4="",ISERROR(FIND(LOWER(LEFT(Keywords!$F$4,6)),LOWER(O220)))),"","X")</f>
        <v/>
      </c>
      <c r="AA220" s="8" t="str">
        <f>IF(OR(Keywords!$G$4="",ISERROR(FIND(LOWER(LEFT(Keywords!$G$4,6)),LOWER(Q220)))),"","X")</f>
        <v/>
      </c>
      <c r="AB220" s="8" t="str">
        <f>IF(OR(Keywords!$H$4="",ISERROR(FIND(LOWER(LEFT(Keywords!$H$4,6)),LOWER(S220)))),"","X")</f>
        <v/>
      </c>
      <c r="AD220" s="8" t="str">
        <f>IF(ISBLANK(B220),"",IF(ISERROR(MATCH(B220,'Email Addresses'!$E:$E,FALSE)),"X",""))</f>
        <v/>
      </c>
    </row>
  </sheetData>
  <sheetProtection algorithmName="SHA-512" hashValue="/vzHMYLXu+snLLQT3QSw1mHXfwihmJLYTSbBUe5eC5/d8lvcTty2vM8GTTOLENJTj8OhxbquR7Zyt8zyVgWg8Q==" saltValue="NdrEM89TBnNUibho+yC82g==" spinCount="100000" sheet="1" objects="1" scenarios="1"/>
  <sortState xmlns:xlrd2="http://schemas.microsoft.com/office/spreadsheetml/2017/richdata2" ref="A2:U198">
    <sortCondition ref="F2:F198"/>
  </sortState>
  <conditionalFormatting sqref="D1:H1048576">
    <cfRule type="expression" dxfId="7" priority="12">
      <formula>$C1="X"</formula>
    </cfRule>
  </conditionalFormatting>
  <conditionalFormatting sqref="I1:I1048576">
    <cfRule type="expression" dxfId="6" priority="13">
      <formula>$W1="X"</formula>
    </cfRule>
  </conditionalFormatting>
  <conditionalFormatting sqref="K1:K1048576">
    <cfRule type="expression" dxfId="5" priority="14">
      <formula>$X1="X"</formula>
    </cfRule>
  </conditionalFormatting>
  <conditionalFormatting sqref="M1:M1048576">
    <cfRule type="expression" dxfId="4" priority="15">
      <formula>$Y1="X"</formula>
    </cfRule>
  </conditionalFormatting>
  <conditionalFormatting sqref="O1:O1048576">
    <cfRule type="expression" dxfId="3" priority="16">
      <formula>$Z1="X"</formula>
    </cfRule>
  </conditionalFormatting>
  <conditionalFormatting sqref="Q1:Q1048576">
    <cfRule type="expression" dxfId="2" priority="17">
      <formula>$AA1="X"</formula>
    </cfRule>
  </conditionalFormatting>
  <conditionalFormatting sqref="S1:S1048576">
    <cfRule type="expression" dxfId="1" priority="18">
      <formula>$AB1="X"</formula>
    </cfRule>
  </conditionalFormatting>
  <dataValidations count="1">
    <dataValidation type="list" allowBlank="1" showInputMessage="1" showErrorMessage="1" sqref="C2:C198" xr:uid="{27B07C08-7C5C-1C48-89E5-996C3B563B2A}">
      <formula1>" ,X"</formula1>
    </dataValidation>
  </dataValidations>
  <pageMargins left="0.7" right="0.7" top="0.78740157499999996" bottom="0.78740157499999996"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925D5-0CDB-284B-B527-02EB5708F84E}">
  <dimension ref="A1:K222"/>
  <sheetViews>
    <sheetView topLeftCell="B1" zoomScaleNormal="100" workbookViewId="0">
      <pane ySplit="1" topLeftCell="A3" activePane="bottomLeft" state="frozen"/>
      <selection pane="bottomLeft" activeCell="B1" sqref="B1"/>
    </sheetView>
  </sheetViews>
  <sheetFormatPr baseColWidth="10" defaultColWidth="10.83203125" defaultRowHeight="19" x14ac:dyDescent="0.2"/>
  <cols>
    <col min="1" max="1" width="35.83203125" style="6" hidden="1" customWidth="1"/>
    <col min="2" max="2" width="20.83203125" style="41" customWidth="1"/>
    <col min="3" max="3" width="20.83203125" style="6" customWidth="1"/>
    <col min="4" max="8" width="60.83203125" style="6" customWidth="1"/>
    <col min="9" max="9" width="10.83203125" style="6"/>
    <col min="10" max="10" width="5.83203125" style="8" customWidth="1"/>
    <col min="11" max="11" width="5.83203125" style="10" customWidth="1"/>
    <col min="12" max="16384" width="10.83203125" style="6"/>
  </cols>
  <sheetData>
    <row r="1" spans="1:11" s="3" customFormat="1" ht="120" customHeight="1" x14ac:dyDescent="0.2">
      <c r="A1" s="3" t="s">
        <v>852</v>
      </c>
      <c r="B1" s="3" t="s">
        <v>853</v>
      </c>
      <c r="C1" s="3" t="s">
        <v>854</v>
      </c>
      <c r="D1" s="3" t="s">
        <v>855</v>
      </c>
      <c r="E1" s="3" t="s">
        <v>856</v>
      </c>
      <c r="F1" s="3" t="s">
        <v>822</v>
      </c>
      <c r="G1" s="3" t="s">
        <v>857</v>
      </c>
      <c r="H1" s="3" t="s">
        <v>1</v>
      </c>
      <c r="J1" s="4" t="s">
        <v>525</v>
      </c>
      <c r="K1" s="4" t="s">
        <v>849</v>
      </c>
    </row>
    <row r="2" spans="1:11" ht="40" x14ac:dyDescent="0.2">
      <c r="A2" s="6" t="s">
        <v>219</v>
      </c>
      <c r="B2" s="41" t="s">
        <v>973</v>
      </c>
      <c r="C2" s="6" t="s">
        <v>974</v>
      </c>
      <c r="D2" s="6" t="s">
        <v>318</v>
      </c>
      <c r="E2" s="6" t="s">
        <v>319</v>
      </c>
      <c r="F2" s="6" t="s">
        <v>320</v>
      </c>
      <c r="G2" s="6" t="s">
        <v>321</v>
      </c>
      <c r="H2" s="6" t="s">
        <v>322</v>
      </c>
      <c r="J2" s="8" t="str">
        <f>IF(ISERROR(VLOOKUP(A2,Database!$B:$C,1,FALSE)),"",IF(VLOOKUP(A2,Database!$B:$C,2,FALSE)="X","X",""))</f>
        <v/>
      </c>
      <c r="K2" s="8" t="str">
        <f>IF(ISBLANK(A2),"",IF(ISERROR(MATCH(A2,'Email Addresses'!$E:$E,FALSE)),"X",""))</f>
        <v/>
      </c>
    </row>
    <row r="3" spans="1:11" ht="80" x14ac:dyDescent="0.2">
      <c r="A3" s="6" t="s">
        <v>46</v>
      </c>
      <c r="B3" s="41" t="s">
        <v>808</v>
      </c>
      <c r="C3" s="6" t="s">
        <v>807</v>
      </c>
      <c r="D3" s="6" t="s">
        <v>47</v>
      </c>
      <c r="E3" s="6" t="s">
        <v>220</v>
      </c>
      <c r="F3" s="6" t="s">
        <v>48</v>
      </c>
      <c r="G3" s="6" t="s">
        <v>529</v>
      </c>
      <c r="H3" s="6" t="s">
        <v>49</v>
      </c>
      <c r="J3" s="8" t="str">
        <f>IF(ISERROR(VLOOKUP(A3,Database!$B:$C,1,FALSE)),"",IF(VLOOKUP(A3,Database!$B:$C,2,FALSE)="X","X",""))</f>
        <v/>
      </c>
      <c r="K3" s="8" t="str">
        <f>IF(ISBLANK(A3),"",IF(ISERROR(MATCH(A3,'Email Addresses'!$E:$E,FALSE)),"X",""))</f>
        <v/>
      </c>
    </row>
    <row r="4" spans="1:11" ht="20" x14ac:dyDescent="0.2">
      <c r="A4" s="6" t="s">
        <v>401</v>
      </c>
      <c r="B4" s="41" t="s">
        <v>877</v>
      </c>
      <c r="C4" s="6" t="s">
        <v>878</v>
      </c>
      <c r="D4" s="6" t="s">
        <v>444</v>
      </c>
      <c r="E4" s="6" t="s">
        <v>445</v>
      </c>
      <c r="F4" s="6" t="s">
        <v>446</v>
      </c>
      <c r="G4" s="6" t="s">
        <v>447</v>
      </c>
      <c r="H4" s="6" t="s">
        <v>448</v>
      </c>
      <c r="J4" s="8" t="str">
        <f>IF(ISERROR(VLOOKUP(A4,Database!$B:$C,1,FALSE)),"",IF(VLOOKUP(A4,Database!$B:$C,2,FALSE)="X","X",""))</f>
        <v/>
      </c>
      <c r="K4" s="8" t="str">
        <f>IF(ISBLANK(A4),"",IF(ISERROR(MATCH(A4,'Email Addresses'!$E:$E,FALSE)),"X",""))</f>
        <v/>
      </c>
    </row>
    <row r="5" spans="1:11" ht="40" x14ac:dyDescent="0.2">
      <c r="A5" s="6" t="s">
        <v>97</v>
      </c>
      <c r="B5" s="41" t="s">
        <v>773</v>
      </c>
      <c r="C5" s="6" t="s">
        <v>772</v>
      </c>
      <c r="D5" s="6" t="s">
        <v>98</v>
      </c>
      <c r="E5" s="6" t="s">
        <v>99</v>
      </c>
      <c r="F5" s="6" t="s">
        <v>100</v>
      </c>
      <c r="G5" s="6" t="s">
        <v>101</v>
      </c>
      <c r="H5" s="6" t="s">
        <v>102</v>
      </c>
      <c r="J5" s="8" t="str">
        <f>IF(ISERROR(VLOOKUP(A5,Database!$B:$C,1,FALSE)),"",IF(VLOOKUP(A5,Database!$B:$C,2,FALSE)="X","X",""))</f>
        <v/>
      </c>
      <c r="K5" s="8" t="str">
        <f>IF(ISBLANK(A5),"",IF(ISERROR(MATCH(A5,'Email Addresses'!$E:$E,FALSE)),"X",""))</f>
        <v/>
      </c>
    </row>
    <row r="6" spans="1:11" ht="40" x14ac:dyDescent="0.2">
      <c r="A6" s="6" t="s">
        <v>218</v>
      </c>
      <c r="B6" s="41" t="s">
        <v>882</v>
      </c>
      <c r="C6" s="6" t="s">
        <v>1007</v>
      </c>
      <c r="D6" s="6" t="s">
        <v>224</v>
      </c>
      <c r="E6" s="6" t="s">
        <v>225</v>
      </c>
      <c r="F6" s="6" t="s">
        <v>226</v>
      </c>
      <c r="G6" s="6" t="s">
        <v>227</v>
      </c>
      <c r="H6" s="6" t="s">
        <v>228</v>
      </c>
      <c r="J6" s="8" t="str">
        <f>IF(ISERROR(VLOOKUP(A6,Database!$B:$C,1,FALSE)),"",IF(VLOOKUP(A6,Database!$B:$C,2,FALSE)="X","X",""))</f>
        <v/>
      </c>
      <c r="K6" s="8" t="str">
        <f>IF(ISBLANK(A6),"",IF(ISERROR(MATCH(A6,'Email Addresses'!$E:$E,FALSE)),"X",""))</f>
        <v/>
      </c>
    </row>
    <row r="7" spans="1:11" ht="100" x14ac:dyDescent="0.2">
      <c r="A7" s="6" t="s">
        <v>402</v>
      </c>
      <c r="B7" s="41" t="s">
        <v>975</v>
      </c>
      <c r="C7" s="6" t="s">
        <v>1008</v>
      </c>
      <c r="D7" s="6" t="s">
        <v>460</v>
      </c>
      <c r="F7" s="6" t="s">
        <v>461</v>
      </c>
      <c r="G7" s="6" t="s">
        <v>462</v>
      </c>
      <c r="H7" s="6" t="s">
        <v>463</v>
      </c>
      <c r="J7" s="8" t="str">
        <f>IF(ISERROR(VLOOKUP(A7,Database!$B:$C,1,FALSE)),"",IF(VLOOKUP(A7,Database!$B:$C,2,FALSE)="X","X",""))</f>
        <v/>
      </c>
      <c r="K7" s="8" t="str">
        <f>IF(ISBLANK(A7),"",IF(ISERROR(MATCH(A7,'Email Addresses'!$E:$E,FALSE)),"X",""))</f>
        <v/>
      </c>
    </row>
    <row r="8" spans="1:11" ht="100" x14ac:dyDescent="0.2">
      <c r="A8" s="6" t="s">
        <v>50</v>
      </c>
      <c r="B8" s="41" t="s">
        <v>620</v>
      </c>
      <c r="C8" s="6" t="s">
        <v>619</v>
      </c>
      <c r="D8" s="6" t="s">
        <v>51</v>
      </c>
      <c r="E8" s="6" t="s">
        <v>52</v>
      </c>
      <c r="F8" s="6" t="s">
        <v>53</v>
      </c>
      <c r="G8" s="6" t="s">
        <v>54</v>
      </c>
      <c r="H8" s="6" t="s">
        <v>55</v>
      </c>
      <c r="J8" s="8" t="str">
        <f>IF(ISERROR(VLOOKUP(A8,Database!$B:$C,1,FALSE)),"",IF(VLOOKUP(A8,Database!$B:$C,2,FALSE)="X","X",""))</f>
        <v/>
      </c>
      <c r="K8" s="8" t="str">
        <f>IF(ISBLANK(A8),"",IF(ISERROR(MATCH(A8,'Email Addresses'!$E:$E,FALSE)),"X",""))</f>
        <v/>
      </c>
    </row>
    <row r="9" spans="1:11" ht="40" x14ac:dyDescent="0.2">
      <c r="A9" s="6" t="s">
        <v>127</v>
      </c>
      <c r="B9" s="41" t="s">
        <v>976</v>
      </c>
      <c r="C9" s="6" t="s">
        <v>688</v>
      </c>
      <c r="D9" s="6" t="s">
        <v>128</v>
      </c>
      <c r="E9" s="6" t="s">
        <v>129</v>
      </c>
      <c r="F9" s="6" t="s">
        <v>130</v>
      </c>
      <c r="G9" s="6" t="s">
        <v>131</v>
      </c>
      <c r="H9" s="6" t="s">
        <v>132</v>
      </c>
      <c r="J9" s="8" t="str">
        <f>IF(ISERROR(VLOOKUP(A9,Database!$B:$C,1,FALSE)),"",IF(VLOOKUP(A9,Database!$B:$C,2,FALSE)="X","X",""))</f>
        <v/>
      </c>
      <c r="K9" s="8" t="str">
        <f>IF(ISBLANK(A9),"",IF(ISERROR(MATCH(A9,'Email Addresses'!$E:$E,FALSE)),"X",""))</f>
        <v/>
      </c>
    </row>
    <row r="10" spans="1:11" ht="140" x14ac:dyDescent="0.2">
      <c r="A10" s="6" t="s">
        <v>40</v>
      </c>
      <c r="B10" s="41" t="s">
        <v>748</v>
      </c>
      <c r="C10" s="6" t="s">
        <v>747</v>
      </c>
      <c r="D10" s="6" t="s">
        <v>41</v>
      </c>
      <c r="E10" s="6" t="s">
        <v>42</v>
      </c>
      <c r="F10" s="6" t="s">
        <v>43</v>
      </c>
      <c r="G10" s="6" t="s">
        <v>44</v>
      </c>
      <c r="H10" s="6" t="s">
        <v>45</v>
      </c>
      <c r="J10" s="8" t="str">
        <f>IF(ISERROR(VLOOKUP(A10,Database!$B:$C,1,FALSE)),"",IF(VLOOKUP(A10,Database!$B:$C,2,FALSE)="X","X",""))</f>
        <v/>
      </c>
      <c r="K10" s="8" t="str">
        <f>IF(ISBLANK(A10),"",IF(ISERROR(MATCH(A10,'Email Addresses'!$E:$E,FALSE)),"X",""))</f>
        <v/>
      </c>
    </row>
    <row r="11" spans="1:11" ht="60" x14ac:dyDescent="0.2">
      <c r="A11" s="6" t="s">
        <v>114</v>
      </c>
      <c r="B11" s="41" t="s">
        <v>589</v>
      </c>
      <c r="C11" s="6" t="s">
        <v>1009</v>
      </c>
      <c r="D11" s="6" t="s">
        <v>115</v>
      </c>
      <c r="E11" s="6" t="s">
        <v>116</v>
      </c>
      <c r="F11" s="6" t="s">
        <v>117</v>
      </c>
      <c r="G11" s="6" t="s">
        <v>118</v>
      </c>
      <c r="H11" s="6" t="s">
        <v>119</v>
      </c>
      <c r="J11" s="8" t="str">
        <f>IF(ISERROR(VLOOKUP(A11,Database!$B:$C,1,FALSE)),"",IF(VLOOKUP(A11,Database!$B:$C,2,FALSE)="X","X",""))</f>
        <v/>
      </c>
      <c r="K11" s="8" t="str">
        <f>IF(ISBLANK(A11),"",IF(ISERROR(MATCH(A11,'Email Addresses'!$E:$E,FALSE)),"X",""))</f>
        <v/>
      </c>
    </row>
    <row r="12" spans="1:11" ht="40" x14ac:dyDescent="0.2">
      <c r="A12" s="6" t="s">
        <v>216</v>
      </c>
      <c r="B12" s="41" t="s">
        <v>977</v>
      </c>
      <c r="C12" s="6" t="s">
        <v>1010</v>
      </c>
      <c r="D12" s="6" t="s">
        <v>393</v>
      </c>
      <c r="E12" s="6" t="s">
        <v>394</v>
      </c>
      <c r="F12" s="6" t="s">
        <v>395</v>
      </c>
      <c r="G12" s="6" t="s">
        <v>396</v>
      </c>
      <c r="H12" s="6" t="s">
        <v>397</v>
      </c>
      <c r="J12" s="8" t="str">
        <f>IF(ISERROR(VLOOKUP(A12,Database!$B:$C,1,FALSE)),"",IF(VLOOKUP(A12,Database!$B:$C,2,FALSE)="X","X",""))</f>
        <v/>
      </c>
      <c r="K12" s="8" t="str">
        <f>IF(ISBLANK(A12),"",IF(ISERROR(MATCH(A12,'Email Addresses'!$E:$E,FALSE)),"X",""))</f>
        <v/>
      </c>
    </row>
    <row r="13" spans="1:11" ht="60" x14ac:dyDescent="0.2">
      <c r="A13" s="6" t="s">
        <v>464</v>
      </c>
      <c r="B13" s="41" t="s">
        <v>978</v>
      </c>
      <c r="C13" s="6" t="s">
        <v>1011</v>
      </c>
      <c r="D13" s="6" t="s">
        <v>465</v>
      </c>
      <c r="E13" s="6" t="s">
        <v>466</v>
      </c>
      <c r="F13" s="6" t="s">
        <v>467</v>
      </c>
      <c r="G13" s="6" t="s">
        <v>468</v>
      </c>
      <c r="H13" s="6" t="s">
        <v>469</v>
      </c>
      <c r="J13" s="8" t="str">
        <f>IF(ISERROR(VLOOKUP(A13,Database!$B:$C,1,FALSE)),"",IF(VLOOKUP(A13,Database!$B:$C,2,FALSE)="X","X",""))</f>
        <v/>
      </c>
      <c r="K13" s="8" t="str">
        <f>IF(ISBLANK(A13),"",IF(ISERROR(MATCH(A13,'Email Addresses'!$E:$E,FALSE)),"X",""))</f>
        <v/>
      </c>
    </row>
    <row r="14" spans="1:11" ht="60" x14ac:dyDescent="0.2">
      <c r="A14" s="6" t="s">
        <v>406</v>
      </c>
      <c r="B14" s="41" t="s">
        <v>979</v>
      </c>
      <c r="C14" s="6" t="s">
        <v>1012</v>
      </c>
      <c r="D14" s="6" t="s">
        <v>510</v>
      </c>
      <c r="E14" s="6" t="s">
        <v>511</v>
      </c>
      <c r="F14" s="6" t="s">
        <v>512</v>
      </c>
      <c r="G14" s="6" t="s">
        <v>513</v>
      </c>
      <c r="H14" s="6" t="s">
        <v>514</v>
      </c>
      <c r="J14" s="8" t="str">
        <f>IF(ISERROR(VLOOKUP(A14,Database!$B:$C,1,FALSE)),"",IF(VLOOKUP(A14,Database!$B:$C,2,FALSE)="X","X",""))</f>
        <v/>
      </c>
      <c r="K14" s="8" t="str">
        <f>IF(ISBLANK(A14),"",IF(ISERROR(MATCH(A14,'Email Addresses'!$E:$E,FALSE)),"X",""))</f>
        <v/>
      </c>
    </row>
    <row r="15" spans="1:11" ht="40" x14ac:dyDescent="0.2">
      <c r="A15" s="6" t="s">
        <v>56</v>
      </c>
      <c r="B15" s="41" t="s">
        <v>921</v>
      </c>
      <c r="C15" s="6" t="s">
        <v>922</v>
      </c>
      <c r="D15" s="6" t="s">
        <v>57</v>
      </c>
      <c r="E15" s="6" t="s">
        <v>58</v>
      </c>
      <c r="F15" s="6" t="s">
        <v>59</v>
      </c>
      <c r="G15" s="6" t="s">
        <v>60</v>
      </c>
      <c r="H15" s="6" t="s">
        <v>61</v>
      </c>
      <c r="J15" s="8" t="str">
        <f>IF(ISERROR(VLOOKUP(A15,Database!$B:$C,1,FALSE)),"",IF(VLOOKUP(A15,Database!$B:$C,2,FALSE)="X","X",""))</f>
        <v/>
      </c>
      <c r="K15" s="8" t="str">
        <f>IF(ISBLANK(A15),"",IF(ISERROR(MATCH(A15,'Email Addresses'!$E:$E,FALSE)),"X",""))</f>
        <v/>
      </c>
    </row>
    <row r="16" spans="1:11" ht="40" x14ac:dyDescent="0.2">
      <c r="A16" s="6" t="s">
        <v>354</v>
      </c>
      <c r="B16" s="41" t="s">
        <v>930</v>
      </c>
      <c r="C16" s="6" t="s">
        <v>772</v>
      </c>
      <c r="D16" s="6" t="s">
        <v>355</v>
      </c>
      <c r="E16" s="6" t="s">
        <v>356</v>
      </c>
      <c r="F16" s="6" t="s">
        <v>357</v>
      </c>
      <c r="G16" s="6" t="s">
        <v>357</v>
      </c>
      <c r="H16" s="6" t="s">
        <v>358</v>
      </c>
      <c r="J16" s="8" t="str">
        <f>IF(ISERROR(VLOOKUP(A16,Database!$B:$C,1,FALSE)),"",IF(VLOOKUP(A16,Database!$B:$C,2,FALSE)="X","X",""))</f>
        <v/>
      </c>
      <c r="K16" s="8" t="str">
        <f>IF(ISBLANK(A16),"",IF(ISERROR(MATCH(A16,'Email Addresses'!$E:$E,FALSE)),"X",""))</f>
        <v/>
      </c>
    </row>
    <row r="17" spans="1:11" ht="40" x14ac:dyDescent="0.2">
      <c r="A17" s="6" t="s">
        <v>154</v>
      </c>
      <c r="B17" s="41" t="s">
        <v>945</v>
      </c>
      <c r="C17" s="6" t="s">
        <v>946</v>
      </c>
      <c r="D17" s="6" t="s">
        <v>155</v>
      </c>
      <c r="E17" s="6" t="s">
        <v>156</v>
      </c>
      <c r="F17" s="6" t="s">
        <v>157</v>
      </c>
      <c r="G17" s="6" t="s">
        <v>158</v>
      </c>
      <c r="H17" s="6" t="s">
        <v>159</v>
      </c>
      <c r="J17" s="8" t="str">
        <f>IF(ISERROR(VLOOKUP(A17,Database!$B:$C,1,FALSE)),"",IF(VLOOKUP(A17,Database!$B:$C,2,FALSE)="X","X",""))</f>
        <v/>
      </c>
      <c r="K17" s="8" t="str">
        <f>IF(ISBLANK(A17),"",IF(ISERROR(MATCH(A17,'Email Addresses'!$E:$E,FALSE)),"X",""))</f>
        <v/>
      </c>
    </row>
    <row r="18" spans="1:11" ht="40" x14ac:dyDescent="0.2">
      <c r="A18" s="6" t="s">
        <v>62</v>
      </c>
      <c r="B18" s="41" t="s">
        <v>783</v>
      </c>
      <c r="C18" s="6" t="s">
        <v>782</v>
      </c>
      <c r="D18" s="6" t="s">
        <v>63</v>
      </c>
      <c r="E18" s="6" t="s">
        <v>64</v>
      </c>
      <c r="F18" s="6" t="s">
        <v>65</v>
      </c>
      <c r="G18" s="6" t="s">
        <v>66</v>
      </c>
      <c r="H18" s="6" t="s">
        <v>67</v>
      </c>
      <c r="J18" s="8" t="str">
        <f>IF(ISERROR(VLOOKUP(A18,Database!$B:$C,1,FALSE)),"",IF(VLOOKUP(A18,Database!$B:$C,2,FALSE)="X","X",""))</f>
        <v/>
      </c>
      <c r="K18" s="8" t="str">
        <f>IF(ISBLANK(A18),"",IF(ISERROR(MATCH(A18,'Email Addresses'!$E:$E,FALSE)),"X",""))</f>
        <v/>
      </c>
    </row>
    <row r="19" spans="1:11" ht="40" x14ac:dyDescent="0.2">
      <c r="A19" s="6" t="s">
        <v>701</v>
      </c>
      <c r="B19" s="41" t="s">
        <v>703</v>
      </c>
      <c r="C19" s="6" t="s">
        <v>702</v>
      </c>
      <c r="D19" s="6" t="s">
        <v>278</v>
      </c>
      <c r="F19" s="6" t="s">
        <v>279</v>
      </c>
      <c r="G19" s="6" t="s">
        <v>280</v>
      </c>
      <c r="H19" s="6" t="s">
        <v>281</v>
      </c>
      <c r="J19" s="8" t="str">
        <f>IF(ISERROR(VLOOKUP(A19,Database!$B:$C,1,FALSE)),"",IF(VLOOKUP(A19,Database!$B:$C,2,FALSE)="X","X",""))</f>
        <v/>
      </c>
      <c r="K19" s="8" t="str">
        <f>IF(ISBLANK(A19),"",IF(ISERROR(MATCH(A19,'Email Addresses'!$E:$E,FALSE)),"X",""))</f>
        <v/>
      </c>
    </row>
    <row r="20" spans="1:11" ht="60" x14ac:dyDescent="0.2">
      <c r="A20" s="6" t="s">
        <v>215</v>
      </c>
      <c r="B20" s="41" t="s">
        <v>778</v>
      </c>
      <c r="C20" s="6" t="s">
        <v>777</v>
      </c>
      <c r="D20" s="6" t="s">
        <v>253</v>
      </c>
      <c r="E20" s="6" t="s">
        <v>254</v>
      </c>
      <c r="F20" s="6" t="s">
        <v>255</v>
      </c>
      <c r="G20" s="6" t="s">
        <v>256</v>
      </c>
      <c r="H20" s="6" t="s">
        <v>257</v>
      </c>
      <c r="J20" s="8" t="str">
        <f>IF(ISERROR(VLOOKUP(A20,Database!$B:$C,1,FALSE)),"",IF(VLOOKUP(A20,Database!$B:$C,2,FALSE)="X","X",""))</f>
        <v/>
      </c>
      <c r="K20" s="8" t="str">
        <f>IF(ISBLANK(A20),"",IF(ISERROR(MATCH(A20,'Email Addresses'!$E:$E,FALSE)),"X",""))</f>
        <v/>
      </c>
    </row>
    <row r="21" spans="1:11" ht="40" x14ac:dyDescent="0.2">
      <c r="A21" s="6" t="s">
        <v>214</v>
      </c>
      <c r="B21" s="41" t="s">
        <v>980</v>
      </c>
      <c r="C21" s="6" t="s">
        <v>1013</v>
      </c>
      <c r="D21" s="6" t="s">
        <v>364</v>
      </c>
      <c r="E21" s="6" t="s">
        <v>365</v>
      </c>
      <c r="F21" s="6" t="s">
        <v>366</v>
      </c>
      <c r="G21" s="6" t="s">
        <v>367</v>
      </c>
      <c r="H21" s="6" t="s">
        <v>368</v>
      </c>
      <c r="J21" s="8" t="str">
        <f>IF(ISERROR(VLOOKUP(A21,Database!$B:$C,1,FALSE)),"",IF(VLOOKUP(A21,Database!$B:$C,2,FALSE)="X","X",""))</f>
        <v/>
      </c>
      <c r="K21" s="8" t="str">
        <f>IF(ISBLANK(A21),"",IF(ISERROR(MATCH(A21,'Email Addresses'!$E:$E,FALSE)),"X",""))</f>
        <v/>
      </c>
    </row>
    <row r="22" spans="1:11" ht="60" x14ac:dyDescent="0.2">
      <c r="A22" s="6" t="s">
        <v>74</v>
      </c>
      <c r="B22" s="41" t="s">
        <v>804</v>
      </c>
      <c r="C22" s="6" t="s">
        <v>803</v>
      </c>
      <c r="D22" s="6" t="s">
        <v>75</v>
      </c>
      <c r="E22" s="6" t="s">
        <v>76</v>
      </c>
      <c r="F22" s="6" t="s">
        <v>77</v>
      </c>
      <c r="G22" s="6" t="s">
        <v>78</v>
      </c>
      <c r="H22" s="6" t="s">
        <v>79</v>
      </c>
      <c r="J22" s="8" t="str">
        <f>IF(ISERROR(VLOOKUP(A22,Database!$B:$C,1,FALSE)),"",IF(VLOOKUP(A22,Database!$B:$C,2,FALSE)="X","X",""))</f>
        <v/>
      </c>
      <c r="K22" s="8" t="str">
        <f>IF(ISBLANK(A22),"",IF(ISERROR(MATCH(A22,'Email Addresses'!$E:$E,FALSE)),"X",""))</f>
        <v/>
      </c>
    </row>
    <row r="23" spans="1:11" ht="140" x14ac:dyDescent="0.2">
      <c r="A23" s="6" t="s">
        <v>212</v>
      </c>
      <c r="B23" s="41" t="s">
        <v>759</v>
      </c>
      <c r="C23" s="6" t="s">
        <v>758</v>
      </c>
      <c r="D23" s="6" t="s">
        <v>384</v>
      </c>
      <c r="E23" s="6" t="s">
        <v>385</v>
      </c>
      <c r="F23" s="6" t="s">
        <v>386</v>
      </c>
      <c r="G23" s="6" t="s">
        <v>387</v>
      </c>
      <c r="H23" s="6" t="s">
        <v>388</v>
      </c>
      <c r="J23" s="8" t="str">
        <f>IF(ISERROR(VLOOKUP(A23,Database!$B:$C,1,FALSE)),"",IF(VLOOKUP(A23,Database!$B:$C,2,FALSE)="X","X",""))</f>
        <v/>
      </c>
      <c r="K23" s="8" t="str">
        <f>IF(ISBLANK(A23),"",IF(ISERROR(MATCH(A23,'Email Addresses'!$E:$E,FALSE)),"X",""))</f>
        <v/>
      </c>
    </row>
    <row r="24" spans="1:11" ht="20" x14ac:dyDescent="0.2">
      <c r="A24" s="6" t="s">
        <v>103</v>
      </c>
      <c r="B24" s="41" t="s">
        <v>981</v>
      </c>
      <c r="C24" s="6" t="s">
        <v>1014</v>
      </c>
      <c r="D24" s="6" t="s">
        <v>104</v>
      </c>
      <c r="E24" s="6" t="s">
        <v>105</v>
      </c>
      <c r="F24" s="6" t="s">
        <v>106</v>
      </c>
      <c r="G24" s="6" t="s">
        <v>107</v>
      </c>
      <c r="H24" s="6" t="s">
        <v>108</v>
      </c>
      <c r="J24" s="8" t="str">
        <f>IF(ISERROR(VLOOKUP(A24,Database!$B:$C,1,FALSE)),"",IF(VLOOKUP(A24,Database!$B:$C,2,FALSE)="X","X",""))</f>
        <v/>
      </c>
      <c r="K24" s="8" t="str">
        <f>IF(ISBLANK(A24),"",IF(ISERROR(MATCH(A24,'Email Addresses'!$E:$E,FALSE)),"X",""))</f>
        <v/>
      </c>
    </row>
    <row r="25" spans="1:11" ht="40" x14ac:dyDescent="0.2">
      <c r="A25" s="6" t="s">
        <v>211</v>
      </c>
      <c r="B25" s="41" t="s">
        <v>610</v>
      </c>
      <c r="C25" s="6" t="s">
        <v>609</v>
      </c>
      <c r="D25" s="6" t="s">
        <v>294</v>
      </c>
      <c r="E25" s="6" t="s">
        <v>295</v>
      </c>
      <c r="F25" s="6" t="s">
        <v>296</v>
      </c>
      <c r="G25" s="6" t="s">
        <v>297</v>
      </c>
      <c r="H25" s="6" t="s">
        <v>298</v>
      </c>
      <c r="J25" s="8" t="str">
        <f>IF(ISERROR(VLOOKUP(A25,Database!$B:$C,1,FALSE)),"",IF(VLOOKUP(A25,Database!$B:$C,2,FALSE)="X","X",""))</f>
        <v/>
      </c>
      <c r="K25" s="8" t="str">
        <f>IF(ISBLANK(A25),"",IF(ISERROR(MATCH(A25,'Email Addresses'!$E:$E,FALSE)),"X",""))</f>
        <v/>
      </c>
    </row>
    <row r="26" spans="1:11" ht="40" x14ac:dyDescent="0.2">
      <c r="A26" s="6" t="s">
        <v>109</v>
      </c>
      <c r="B26" s="41" t="s">
        <v>754</v>
      </c>
      <c r="C26" s="6" t="s">
        <v>753</v>
      </c>
      <c r="D26" s="6" t="s">
        <v>110</v>
      </c>
      <c r="E26" s="6" t="s">
        <v>111</v>
      </c>
      <c r="F26" s="6" t="s">
        <v>112</v>
      </c>
      <c r="G26" s="6" t="s">
        <v>112</v>
      </c>
      <c r="H26" s="6" t="s">
        <v>113</v>
      </c>
      <c r="J26" s="8" t="str">
        <f>IF(ISERROR(VLOOKUP(A26,Database!$B:$C,1,FALSE)),"",IF(VLOOKUP(A26,Database!$B:$C,2,FALSE)="X","X",""))</f>
        <v/>
      </c>
      <c r="K26" s="8" t="str">
        <f>IF(ISBLANK(A26),"",IF(ISERROR(MATCH(A26,'Email Addresses'!$E:$E,FALSE)),"X",""))</f>
        <v/>
      </c>
    </row>
    <row r="27" spans="1:11" ht="40" x14ac:dyDescent="0.2">
      <c r="A27" s="6" t="s">
        <v>91</v>
      </c>
      <c r="B27" s="41" t="s">
        <v>982</v>
      </c>
      <c r="C27" s="6" t="s">
        <v>1015</v>
      </c>
      <c r="D27" s="6" t="s">
        <v>92</v>
      </c>
      <c r="E27" s="6" t="s">
        <v>93</v>
      </c>
      <c r="F27" s="6" t="s">
        <v>94</v>
      </c>
      <c r="G27" s="6" t="s">
        <v>95</v>
      </c>
      <c r="H27" s="6" t="s">
        <v>96</v>
      </c>
      <c r="J27" s="8" t="str">
        <f>IF(ISERROR(VLOOKUP(A27,Database!$B:$C,1,FALSE)),"",IF(VLOOKUP(A27,Database!$B:$C,2,FALSE)="X","X",""))</f>
        <v/>
      </c>
      <c r="K27" s="8" t="str">
        <f>IF(ISBLANK(A27),"",IF(ISERROR(MATCH(A27,'Email Addresses'!$E:$E,FALSE)),"X",""))</f>
        <v/>
      </c>
    </row>
    <row r="28" spans="1:11" ht="140" x14ac:dyDescent="0.2">
      <c r="A28" s="6" t="s">
        <v>80</v>
      </c>
      <c r="B28" s="41" t="s">
        <v>905</v>
      </c>
      <c r="C28" s="6" t="s">
        <v>906</v>
      </c>
      <c r="D28" s="6" t="s">
        <v>81</v>
      </c>
      <c r="F28" s="6" t="s">
        <v>82</v>
      </c>
      <c r="G28" s="6" t="s">
        <v>83</v>
      </c>
      <c r="H28" s="6" t="s">
        <v>84</v>
      </c>
      <c r="J28" s="8" t="str">
        <f>IF(ISERROR(VLOOKUP(A28,Database!$B:$C,1,FALSE)),"",IF(VLOOKUP(A28,Database!$B:$C,2,FALSE)="X","X",""))</f>
        <v/>
      </c>
      <c r="K28" s="8" t="str">
        <f>IF(ISBLANK(A28),"",IF(ISERROR(MATCH(A28,'Email Addresses'!$E:$E,FALSE)),"X",""))</f>
        <v/>
      </c>
    </row>
    <row r="29" spans="1:11" ht="40" x14ac:dyDescent="0.2">
      <c r="A29" s="6" t="s">
        <v>210</v>
      </c>
      <c r="B29" s="41" t="s">
        <v>821</v>
      </c>
      <c r="C29" s="6" t="s">
        <v>820</v>
      </c>
      <c r="D29" s="6" t="s">
        <v>221</v>
      </c>
      <c r="G29" s="6" t="s">
        <v>222</v>
      </c>
      <c r="H29" s="6" t="s">
        <v>223</v>
      </c>
      <c r="J29" s="8" t="str">
        <f>IF(ISERROR(VLOOKUP(A29,Database!$B:$C,1,FALSE)),"",IF(VLOOKUP(A29,Database!$B:$C,2,FALSE)="X","X",""))</f>
        <v/>
      </c>
      <c r="K29" s="8" t="str">
        <f>IF(ISBLANK(A29),"",IF(ISERROR(MATCH(A29,'Email Addresses'!$E:$E,FALSE)),"X",""))</f>
        <v/>
      </c>
    </row>
    <row r="30" spans="1:11" ht="240" x14ac:dyDescent="0.2">
      <c r="A30" s="6" t="s">
        <v>209</v>
      </c>
      <c r="B30" s="41" t="s">
        <v>764</v>
      </c>
      <c r="C30" s="6" t="s">
        <v>763</v>
      </c>
      <c r="D30" s="6" t="s">
        <v>504</v>
      </c>
      <c r="F30" s="6" t="s">
        <v>495</v>
      </c>
      <c r="G30" s="6" t="s">
        <v>505</v>
      </c>
      <c r="H30" s="6" t="s">
        <v>496</v>
      </c>
      <c r="J30" s="8" t="str">
        <f>IF(ISERROR(VLOOKUP(A30,Database!$B:$C,1,FALSE)),"",IF(VLOOKUP(A30,Database!$B:$C,2,FALSE)="X","X",""))</f>
        <v/>
      </c>
      <c r="K30" s="8" t="str">
        <f>IF(ISBLANK(A30),"",IF(ISERROR(MATCH(A30,'Email Addresses'!$E:$E,FALSE)),"X",""))</f>
        <v/>
      </c>
    </row>
    <row r="31" spans="1:11" ht="80" x14ac:dyDescent="0.2">
      <c r="A31" s="6" t="s">
        <v>207</v>
      </c>
      <c r="B31" s="41" t="s">
        <v>983</v>
      </c>
      <c r="C31" s="6" t="s">
        <v>1016</v>
      </c>
      <c r="D31" s="6" t="s">
        <v>497</v>
      </c>
      <c r="E31" s="6" t="s">
        <v>498</v>
      </c>
      <c r="F31" s="6" t="s">
        <v>499</v>
      </c>
      <c r="G31" s="6" t="s">
        <v>500</v>
      </c>
      <c r="H31" s="6" t="s">
        <v>501</v>
      </c>
      <c r="J31" s="8" t="str">
        <f>IF(ISERROR(VLOOKUP(A31,Database!$B:$C,1,FALSE)),"",IF(VLOOKUP(A31,Database!$B:$C,2,FALSE)="X","X",""))</f>
        <v/>
      </c>
      <c r="K31" s="8" t="str">
        <f>IF(ISBLANK(A31),"",IF(ISERROR(MATCH(A31,'Email Addresses'!$E:$E,FALSE)),"X",""))</f>
        <v/>
      </c>
    </row>
    <row r="32" spans="1:11" ht="409.6" x14ac:dyDescent="0.2">
      <c r="A32" s="6" t="s">
        <v>492</v>
      </c>
      <c r="B32" s="41" t="s">
        <v>792</v>
      </c>
      <c r="C32" s="6" t="s">
        <v>791</v>
      </c>
      <c r="D32" s="6" t="s">
        <v>502</v>
      </c>
      <c r="F32" s="6" t="s">
        <v>493</v>
      </c>
      <c r="G32" s="6" t="s">
        <v>503</v>
      </c>
      <c r="H32" s="6" t="s">
        <v>494</v>
      </c>
      <c r="J32" s="8" t="str">
        <f>IF(ISERROR(VLOOKUP(A32,Database!$B:$C,1,FALSE)),"",IF(VLOOKUP(A32,Database!$B:$C,2,FALSE)="X","X",""))</f>
        <v/>
      </c>
      <c r="K32" s="8" t="str">
        <f>IF(ISBLANK(A32),"",IF(ISERROR(MATCH(A32,'Email Addresses'!$E:$E,FALSE)),"X",""))</f>
        <v/>
      </c>
    </row>
    <row r="33" spans="1:11" ht="60" x14ac:dyDescent="0.2">
      <c r="A33" s="6" t="s">
        <v>234</v>
      </c>
      <c r="B33" s="41" t="s">
        <v>984</v>
      </c>
      <c r="C33" s="6" t="s">
        <v>1017</v>
      </c>
      <c r="D33" s="6" t="s">
        <v>480</v>
      </c>
      <c r="E33" s="6" t="s">
        <v>481</v>
      </c>
      <c r="F33" s="6" t="s">
        <v>235</v>
      </c>
      <c r="G33" s="6" t="s">
        <v>236</v>
      </c>
      <c r="H33" s="6" t="s">
        <v>482</v>
      </c>
      <c r="J33" s="8" t="str">
        <f>IF(ISERROR(VLOOKUP(A33,Database!$B:$C,1,FALSE)),"",IF(VLOOKUP(A33,Database!$B:$C,2,FALSE)="X","X",""))</f>
        <v/>
      </c>
      <c r="K33" s="8" t="str">
        <f>IF(ISBLANK(A33),"",IF(ISERROR(MATCH(A33,'Email Addresses'!$E:$E,FALSE)),"X",""))</f>
        <v/>
      </c>
    </row>
    <row r="34" spans="1:11" ht="60" x14ac:dyDescent="0.2">
      <c r="A34" s="6" t="s">
        <v>205</v>
      </c>
      <c r="B34" s="41" t="s">
        <v>649</v>
      </c>
      <c r="C34" s="6" t="s">
        <v>1018</v>
      </c>
      <c r="D34" s="6" t="s">
        <v>417</v>
      </c>
      <c r="E34" s="6" t="s">
        <v>418</v>
      </c>
      <c r="F34" s="6" t="s">
        <v>419</v>
      </c>
      <c r="G34" s="6" t="s">
        <v>420</v>
      </c>
      <c r="H34" s="6" t="s">
        <v>421</v>
      </c>
      <c r="J34" s="8" t="str">
        <f>IF(ISERROR(VLOOKUP(A34,Database!$B:$C,1,FALSE)),"",IF(VLOOKUP(A34,Database!$B:$C,2,FALSE)="X","X",""))</f>
        <v/>
      </c>
      <c r="K34" s="8" t="str">
        <f>IF(ISBLANK(A34),"",IF(ISERROR(MATCH(A34,'Email Addresses'!$E:$E,FALSE)),"X",""))</f>
        <v/>
      </c>
    </row>
    <row r="35" spans="1:11" ht="100" x14ac:dyDescent="0.2">
      <c r="A35" s="6" t="s">
        <v>138</v>
      </c>
      <c r="B35" s="41" t="s">
        <v>889</v>
      </c>
      <c r="C35" s="6" t="s">
        <v>890</v>
      </c>
      <c r="D35" s="6" t="s">
        <v>139</v>
      </c>
      <c r="F35" s="6" t="s">
        <v>135</v>
      </c>
      <c r="G35" s="6" t="s">
        <v>136</v>
      </c>
      <c r="H35" s="6" t="s">
        <v>140</v>
      </c>
      <c r="J35" s="8" t="str">
        <f>IF(ISERROR(VLOOKUP(A35,Database!$B:$C,1,FALSE)),"",IF(VLOOKUP(A35,Database!$B:$C,2,FALSE)="X","X",""))</f>
        <v/>
      </c>
      <c r="K35" s="8" t="str">
        <f>IF(ISBLANK(A35),"",IF(ISERROR(MATCH(A35,'Email Addresses'!$E:$E,FALSE)),"X",""))</f>
        <v/>
      </c>
    </row>
    <row r="36" spans="1:11" ht="80" x14ac:dyDescent="0.2">
      <c r="A36" s="6" t="s">
        <v>1169</v>
      </c>
      <c r="B36" s="41" t="s">
        <v>985</v>
      </c>
      <c r="C36" s="6" t="s">
        <v>960</v>
      </c>
      <c r="D36" s="6" t="s">
        <v>172</v>
      </c>
      <c r="E36" s="6" t="s">
        <v>173</v>
      </c>
      <c r="F36" s="6" t="s">
        <v>174</v>
      </c>
      <c r="G36" s="6" t="s">
        <v>175</v>
      </c>
      <c r="H36" s="6" t="s">
        <v>176</v>
      </c>
      <c r="J36" s="8" t="str">
        <f>IF(ISERROR(VLOOKUP(A36,Database!$B:$C,1,FALSE)),"",IF(VLOOKUP(A36,Database!$B:$C,2,FALSE)="X","X",""))</f>
        <v/>
      </c>
      <c r="K36" s="8" t="str">
        <f>IF(ISBLANK(A36),"",IF(ISERROR(MATCH(A36,'Email Addresses'!$E:$E,FALSE)),"X",""))</f>
        <v/>
      </c>
    </row>
    <row r="37" spans="1:11" ht="140" x14ac:dyDescent="0.2">
      <c r="A37" s="6" t="s">
        <v>249</v>
      </c>
      <c r="B37" s="41" t="s">
        <v>616</v>
      </c>
      <c r="C37" s="6" t="s">
        <v>615</v>
      </c>
      <c r="D37" s="6" t="s">
        <v>250</v>
      </c>
      <c r="E37" s="6" t="s">
        <v>251</v>
      </c>
      <c r="F37" s="6" t="s">
        <v>315</v>
      </c>
      <c r="G37" s="6" t="s">
        <v>316</v>
      </c>
      <c r="H37" s="6" t="s">
        <v>252</v>
      </c>
      <c r="J37" s="8" t="str">
        <f>IF(ISERROR(VLOOKUP(A37,Database!$B:$C,1,FALSE)),"",IF(VLOOKUP(A37,Database!$B:$C,2,FALSE)="X","X",""))</f>
        <v/>
      </c>
      <c r="K37" s="8" t="str">
        <f>IF(ISBLANK(A37),"",IF(ISERROR(MATCH(A37,'Email Addresses'!$E:$E,FALSE)),"X",""))</f>
        <v/>
      </c>
    </row>
    <row r="38" spans="1:11" ht="20" x14ac:dyDescent="0.2">
      <c r="A38" s="6" t="s">
        <v>506</v>
      </c>
      <c r="B38" s="41" t="s">
        <v>986</v>
      </c>
      <c r="C38" s="6" t="s">
        <v>1019</v>
      </c>
      <c r="D38" s="6" t="s">
        <v>507</v>
      </c>
      <c r="F38" s="6" t="s">
        <v>508</v>
      </c>
      <c r="G38" s="6" t="s">
        <v>509</v>
      </c>
      <c r="H38" s="6" t="s">
        <v>508</v>
      </c>
      <c r="J38" s="8" t="str">
        <f>IF(ISERROR(VLOOKUP(A38,Database!$B:$C,1,FALSE)),"",IF(VLOOKUP(A38,Database!$B:$C,2,FALSE)="X","X",""))</f>
        <v/>
      </c>
      <c r="K38" s="8" t="str">
        <f>IF(ISBLANK(A38),"",IF(ISERROR(MATCH(A38,'Email Addresses'!$E:$E,FALSE)),"X",""))</f>
        <v/>
      </c>
    </row>
    <row r="39" spans="1:11" ht="60" x14ac:dyDescent="0.2">
      <c r="A39" s="6" t="s">
        <v>203</v>
      </c>
      <c r="B39" s="41" t="s">
        <v>987</v>
      </c>
      <c r="C39" s="6" t="s">
        <v>1020</v>
      </c>
      <c r="D39" s="6" t="s">
        <v>345</v>
      </c>
      <c r="E39" s="6" t="s">
        <v>346</v>
      </c>
      <c r="F39" s="6" t="s">
        <v>347</v>
      </c>
      <c r="G39" s="6" t="s">
        <v>348</v>
      </c>
      <c r="H39" s="6" t="s">
        <v>349</v>
      </c>
      <c r="J39" s="8" t="str">
        <f>IF(ISERROR(VLOOKUP(A39,Database!$B:$C,1,FALSE)),"",IF(VLOOKUP(A39,Database!$B:$C,2,FALSE)="X","X",""))</f>
        <v/>
      </c>
      <c r="K39" s="8" t="str">
        <f>IF(ISBLANK(A39),"",IF(ISERROR(MATCH(A39,'Email Addresses'!$E:$E,FALSE)),"X",""))</f>
        <v/>
      </c>
    </row>
    <row r="40" spans="1:11" ht="40" x14ac:dyDescent="0.2">
      <c r="A40" s="6" t="s">
        <v>282</v>
      </c>
      <c r="B40" s="41" t="s">
        <v>988</v>
      </c>
      <c r="C40" s="6" t="s">
        <v>1021</v>
      </c>
      <c r="D40" s="6" t="s">
        <v>283</v>
      </c>
      <c r="E40" s="6" t="s">
        <v>284</v>
      </c>
      <c r="F40" s="6" t="s">
        <v>285</v>
      </c>
      <c r="G40" s="6" t="s">
        <v>286</v>
      </c>
      <c r="H40" s="6" t="s">
        <v>287</v>
      </c>
      <c r="J40" s="8" t="str">
        <f>IF(ISERROR(VLOOKUP(A40,Database!$B:$C,1,FALSE)),"",IF(VLOOKUP(A40,Database!$B:$C,2,FALSE)="X","X",""))</f>
        <v/>
      </c>
      <c r="K40" s="8" t="str">
        <f>IF(ISBLANK(A40),"",IF(ISERROR(MATCH(A40,'Email Addresses'!$E:$E,FALSE)),"X",""))</f>
        <v/>
      </c>
    </row>
    <row r="41" spans="1:11" ht="100" x14ac:dyDescent="0.2">
      <c r="A41" s="6" t="s">
        <v>202</v>
      </c>
      <c r="B41" s="41" t="s">
        <v>989</v>
      </c>
      <c r="C41" s="6" t="s">
        <v>1022</v>
      </c>
      <c r="D41" s="6" t="s">
        <v>369</v>
      </c>
      <c r="E41" s="6" t="s">
        <v>370</v>
      </c>
      <c r="F41" s="6" t="s">
        <v>371</v>
      </c>
      <c r="G41" s="6" t="s">
        <v>372</v>
      </c>
      <c r="H41" s="6" t="s">
        <v>373</v>
      </c>
      <c r="J41" s="8" t="str">
        <f>IF(ISERROR(VLOOKUP(A41,Database!$B:$C,1,FALSE)),"",IF(VLOOKUP(A41,Database!$B:$C,2,FALSE)="X","X",""))</f>
        <v/>
      </c>
      <c r="K41" s="8" t="str">
        <f>IF(ISBLANK(A41),"",IF(ISERROR(MATCH(A41,'Email Addresses'!$E:$E,FALSE)),"X",""))</f>
        <v/>
      </c>
    </row>
    <row r="42" spans="1:11" ht="60" x14ac:dyDescent="0.2">
      <c r="A42" s="6" t="s">
        <v>411</v>
      </c>
      <c r="B42" s="41" t="s">
        <v>956</v>
      </c>
      <c r="C42" s="6" t="s">
        <v>957</v>
      </c>
      <c r="D42" s="6" t="s">
        <v>475</v>
      </c>
      <c r="F42" s="6" t="s">
        <v>476</v>
      </c>
      <c r="G42" s="6" t="s">
        <v>477</v>
      </c>
      <c r="J42" s="8" t="str">
        <f>IF(ISERROR(VLOOKUP(A42,Database!$B:$C,1,FALSE)),"",IF(VLOOKUP(A42,Database!$B:$C,2,FALSE)="X","X",""))</f>
        <v/>
      </c>
      <c r="K42" s="8" t="str">
        <f>IF(ISBLANK(A42),"",IF(ISERROR(MATCH(A42,'Email Addresses'!$E:$E,FALSE)),"X",""))</f>
        <v/>
      </c>
    </row>
    <row r="43" spans="1:11" ht="180" x14ac:dyDescent="0.2">
      <c r="A43" s="6" t="s">
        <v>123</v>
      </c>
      <c r="B43" s="41" t="s">
        <v>769</v>
      </c>
      <c r="C43" s="6" t="s">
        <v>688</v>
      </c>
      <c r="D43" s="6" t="s">
        <v>124</v>
      </c>
      <c r="F43" s="6" t="s">
        <v>65</v>
      </c>
      <c r="G43" s="6" t="s">
        <v>125</v>
      </c>
      <c r="H43" s="6" t="s">
        <v>126</v>
      </c>
      <c r="J43" s="8" t="str">
        <f>IF(ISERROR(VLOOKUP(A43,Database!$B:$C,1,FALSE)),"",IF(VLOOKUP(A43,Database!$B:$C,2,FALSE)="X","X",""))</f>
        <v/>
      </c>
      <c r="K43" s="8" t="str">
        <f>IF(ISBLANK(A43),"",IF(ISERROR(MATCH(A43,'Email Addresses'!$E:$E,FALSE)),"X",""))</f>
        <v/>
      </c>
    </row>
    <row r="44" spans="1:11" ht="200" x14ac:dyDescent="0.2">
      <c r="A44" s="6" t="s">
        <v>299</v>
      </c>
      <c r="B44" s="41" t="s">
        <v>593</v>
      </c>
      <c r="C44" s="6" t="s">
        <v>592</v>
      </c>
      <c r="D44" s="6" t="s">
        <v>300</v>
      </c>
      <c r="F44" s="6" t="s">
        <v>301</v>
      </c>
      <c r="G44" s="6" t="s">
        <v>302</v>
      </c>
      <c r="H44" s="6" t="s">
        <v>303</v>
      </c>
      <c r="J44" s="8" t="str">
        <f>IF(ISERROR(VLOOKUP(A44,Database!$B:$C,1,FALSE)),"",IF(VLOOKUP(A44,Database!$B:$C,2,FALSE)="X","X",""))</f>
        <v/>
      </c>
      <c r="K44" s="8" t="str">
        <f>IF(ISBLANK(A44),"",IF(ISERROR(MATCH(A44,'Email Addresses'!$E:$E,FALSE)),"X",""))</f>
        <v/>
      </c>
    </row>
    <row r="45" spans="1:11" ht="120" x14ac:dyDescent="0.2">
      <c r="A45" s="6" t="s">
        <v>85</v>
      </c>
      <c r="B45" s="41" t="s">
        <v>990</v>
      </c>
      <c r="C45" s="6" t="s">
        <v>1023</v>
      </c>
      <c r="D45" s="6" t="s">
        <v>86</v>
      </c>
      <c r="E45" s="6" t="s">
        <v>87</v>
      </c>
      <c r="F45" s="6" t="s">
        <v>88</v>
      </c>
      <c r="G45" s="6" t="s">
        <v>89</v>
      </c>
      <c r="H45" s="6" t="s">
        <v>90</v>
      </c>
      <c r="J45" s="8" t="str">
        <f>IF(ISERROR(VLOOKUP(A45,Database!$B:$C,1,FALSE)),"",IF(VLOOKUP(A45,Database!$B:$C,2,FALSE)="X","X",""))</f>
        <v/>
      </c>
      <c r="K45" s="8" t="str">
        <f>IF(ISBLANK(A45),"",IF(ISERROR(MATCH(A45,'Email Addresses'!$E:$E,FALSE)),"X",""))</f>
        <v/>
      </c>
    </row>
    <row r="46" spans="1:11" ht="120" x14ac:dyDescent="0.2">
      <c r="A46" s="6" t="s">
        <v>243</v>
      </c>
      <c r="B46" s="41" t="s">
        <v>991</v>
      </c>
      <c r="C46" s="6" t="s">
        <v>1024</v>
      </c>
      <c r="D46" s="6" t="s">
        <v>244</v>
      </c>
      <c r="E46" s="6" t="s">
        <v>245</v>
      </c>
      <c r="F46" s="6" t="s">
        <v>246</v>
      </c>
      <c r="G46" s="6" t="s">
        <v>247</v>
      </c>
      <c r="H46" s="6" t="s">
        <v>248</v>
      </c>
      <c r="J46" s="8" t="str">
        <f>IF(ISERROR(VLOOKUP(A46,Database!$B:$C,1,FALSE)),"",IF(VLOOKUP(A46,Database!$B:$C,2,FALSE)="X","X",""))</f>
        <v/>
      </c>
      <c r="K46" s="8" t="str">
        <f>IF(ISBLANK(A46),"",IF(ISERROR(MATCH(A46,'Email Addresses'!$E:$E,FALSE)),"X",""))</f>
        <v/>
      </c>
    </row>
    <row r="47" spans="1:11" ht="60" x14ac:dyDescent="0.2">
      <c r="A47" s="6" t="s">
        <v>151</v>
      </c>
      <c r="B47" s="41" t="s">
        <v>659</v>
      </c>
      <c r="C47" s="6" t="s">
        <v>658</v>
      </c>
      <c r="D47" s="6" t="s">
        <v>457</v>
      </c>
      <c r="E47" s="6" t="s">
        <v>152</v>
      </c>
      <c r="F47" s="6" t="s">
        <v>458</v>
      </c>
      <c r="G47" s="6" t="s">
        <v>153</v>
      </c>
      <c r="H47" s="6" t="s">
        <v>459</v>
      </c>
      <c r="J47" s="8" t="str">
        <f>IF(ISERROR(VLOOKUP(A47,Database!$B:$C,1,FALSE)),"",IF(VLOOKUP(A47,Database!$B:$C,2,FALSE)="X","X",""))</f>
        <v/>
      </c>
      <c r="K47" s="8" t="str">
        <f>IF(ISBLANK(A47),"",IF(ISERROR(MATCH(A47,'Email Addresses'!$E:$E,FALSE)),"X",""))</f>
        <v/>
      </c>
    </row>
    <row r="48" spans="1:11" ht="100" x14ac:dyDescent="0.2">
      <c r="A48" s="6" t="s">
        <v>160</v>
      </c>
      <c r="B48" s="41" t="s">
        <v>789</v>
      </c>
      <c r="C48" s="6" t="s">
        <v>788</v>
      </c>
      <c r="D48" s="6" t="s">
        <v>161</v>
      </c>
      <c r="E48" s="6" t="s">
        <v>162</v>
      </c>
      <c r="F48" s="6" t="s">
        <v>163</v>
      </c>
      <c r="G48" s="6" t="s">
        <v>164</v>
      </c>
      <c r="H48" s="6" t="s">
        <v>165</v>
      </c>
      <c r="J48" s="8" t="str">
        <f>IF(ISERROR(VLOOKUP(A48,Database!$B:$C,1,FALSE)),"",IF(VLOOKUP(A48,Database!$B:$C,2,FALSE)="X","X",""))</f>
        <v/>
      </c>
      <c r="K48" s="8" t="str">
        <f>IF(ISBLANK(A48),"",IF(ISERROR(MATCH(A48,'Email Addresses'!$E:$E,FALSE)),"X",""))</f>
        <v/>
      </c>
    </row>
    <row r="49" spans="1:11" ht="40" x14ac:dyDescent="0.2">
      <c r="A49" s="6" t="s">
        <v>201</v>
      </c>
      <c r="B49" s="41" t="s">
        <v>639</v>
      </c>
      <c r="C49" s="6" t="s">
        <v>1025</v>
      </c>
      <c r="D49" s="6" t="s">
        <v>422</v>
      </c>
      <c r="E49" s="6" t="s">
        <v>423</v>
      </c>
      <c r="F49" s="6" t="s">
        <v>424</v>
      </c>
      <c r="G49" s="6" t="s">
        <v>425</v>
      </c>
      <c r="H49" s="6" t="s">
        <v>426</v>
      </c>
      <c r="J49" s="8" t="str">
        <f>IF(ISERROR(VLOOKUP(A49,Database!$B:$C,1,FALSE)),"",IF(VLOOKUP(A49,Database!$B:$C,2,FALSE)="X","X",""))</f>
        <v/>
      </c>
      <c r="K49" s="8" t="str">
        <f>IF(ISBLANK(A49),"",IF(ISERROR(MATCH(A49,'Email Addresses'!$E:$E,FALSE)),"X",""))</f>
        <v/>
      </c>
    </row>
    <row r="50" spans="1:11" ht="80" x14ac:dyDescent="0.2">
      <c r="A50" s="6" t="s">
        <v>272</v>
      </c>
      <c r="B50" s="41" t="s">
        <v>604</v>
      </c>
      <c r="C50" s="6" t="s">
        <v>603</v>
      </c>
      <c r="D50" s="6" t="s">
        <v>273</v>
      </c>
      <c r="E50" s="6" t="s">
        <v>274</v>
      </c>
      <c r="F50" s="6" t="s">
        <v>275</v>
      </c>
      <c r="G50" s="6" t="s">
        <v>276</v>
      </c>
      <c r="H50" s="6" t="s">
        <v>277</v>
      </c>
      <c r="J50" s="8" t="str">
        <f>IF(ISERROR(VLOOKUP(A50,Database!$B:$C,1,FALSE)),"",IF(VLOOKUP(A50,Database!$B:$C,2,FALSE)="X","X",""))</f>
        <v/>
      </c>
      <c r="K50" s="8" t="str">
        <f>IF(ISBLANK(A50),"",IF(ISERROR(MATCH(A50,'Email Addresses'!$E:$E,FALSE)),"X",""))</f>
        <v/>
      </c>
    </row>
    <row r="51" spans="1:11" ht="100" x14ac:dyDescent="0.2">
      <c r="A51" s="6" t="s">
        <v>200</v>
      </c>
      <c r="B51" s="41" t="s">
        <v>992</v>
      </c>
      <c r="C51" s="6" t="s">
        <v>1026</v>
      </c>
      <c r="D51" s="6" t="s">
        <v>323</v>
      </c>
      <c r="E51" s="6" t="s">
        <v>324</v>
      </c>
      <c r="F51" s="6" t="s">
        <v>325</v>
      </c>
      <c r="G51" s="6" t="s">
        <v>326</v>
      </c>
      <c r="H51" s="6" t="s">
        <v>327</v>
      </c>
      <c r="J51" s="8" t="str">
        <f>IF(ISERROR(VLOOKUP(A51,Database!$B:$C,1,FALSE)),"",IF(VLOOKUP(A51,Database!$B:$C,2,FALSE)="X","X",""))</f>
        <v/>
      </c>
      <c r="K51" s="8" t="str">
        <f>IF(ISBLANK(A51),"",IF(ISERROR(MATCH(A51,'Email Addresses'!$E:$E,FALSE)),"X",""))</f>
        <v/>
      </c>
    </row>
    <row r="52" spans="1:11" ht="60" x14ac:dyDescent="0.2">
      <c r="A52" s="6" t="s">
        <v>304</v>
      </c>
      <c r="B52" s="41" t="s">
        <v>742</v>
      </c>
      <c r="C52" s="6" t="s">
        <v>741</v>
      </c>
      <c r="D52" s="6" t="s">
        <v>305</v>
      </c>
      <c r="E52" s="6" t="s">
        <v>306</v>
      </c>
      <c r="F52" s="6" t="s">
        <v>307</v>
      </c>
      <c r="G52" s="6" t="s">
        <v>307</v>
      </c>
      <c r="H52" s="6" t="s">
        <v>308</v>
      </c>
      <c r="J52" s="8" t="str">
        <f>IF(ISERROR(VLOOKUP(A52,Database!$B:$C,1,FALSE)),"",IF(VLOOKUP(A52,Database!$B:$C,2,FALSE)="X","X",""))</f>
        <v/>
      </c>
      <c r="K52" s="8" t="str">
        <f>IF(ISBLANK(A52),"",IF(ISERROR(MATCH(A52,'Email Addresses'!$E:$E,FALSE)),"X",""))</f>
        <v/>
      </c>
    </row>
    <row r="53" spans="1:11" ht="40" x14ac:dyDescent="0.2">
      <c r="A53" s="6" t="s">
        <v>4</v>
      </c>
      <c r="B53" s="41" t="s">
        <v>885</v>
      </c>
      <c r="C53" s="6" t="s">
        <v>886</v>
      </c>
      <c r="D53" s="6" t="s">
        <v>478</v>
      </c>
      <c r="E53" s="6" t="s">
        <v>479</v>
      </c>
      <c r="F53" s="6" t="s">
        <v>5</v>
      </c>
      <c r="G53" s="6" t="s">
        <v>6</v>
      </c>
      <c r="H53" s="6" t="s">
        <v>7</v>
      </c>
      <c r="J53" s="8" t="str">
        <f>IF(ISERROR(VLOOKUP(A53,Database!$B:$C,1,FALSE)),"",IF(VLOOKUP(A53,Database!$B:$C,2,FALSE)="X","X",""))</f>
        <v/>
      </c>
      <c r="K53" s="8" t="str">
        <f>IF(ISBLANK(A53),"",IF(ISERROR(MATCH(A53,'Email Addresses'!$E:$E,FALSE)),"X",""))</f>
        <v/>
      </c>
    </row>
    <row r="54" spans="1:11" ht="60" x14ac:dyDescent="0.2">
      <c r="A54" s="6" t="s">
        <v>198</v>
      </c>
      <c r="B54" s="41" t="s">
        <v>993</v>
      </c>
      <c r="C54" s="6" t="s">
        <v>1027</v>
      </c>
      <c r="D54" s="6" t="s">
        <v>437</v>
      </c>
      <c r="F54" s="6" t="s">
        <v>438</v>
      </c>
      <c r="G54" s="6" t="s">
        <v>439</v>
      </c>
      <c r="H54" s="6" t="s">
        <v>439</v>
      </c>
      <c r="J54" s="8" t="str">
        <f>IF(ISERROR(VLOOKUP(A54,Database!$B:$C,1,FALSE)),"",IF(VLOOKUP(A54,Database!$B:$C,2,FALSE)="X","X",""))</f>
        <v/>
      </c>
      <c r="K54" s="8" t="str">
        <f>IF(ISBLANK(A54),"",IF(ISERROR(MATCH(A54,'Email Addresses'!$E:$E,FALSE)),"X",""))</f>
        <v/>
      </c>
    </row>
    <row r="55" spans="1:11" ht="80" x14ac:dyDescent="0.2">
      <c r="A55" s="6" t="s">
        <v>13</v>
      </c>
      <c r="B55" s="41" t="s">
        <v>800</v>
      </c>
      <c r="C55" s="6" t="s">
        <v>799</v>
      </c>
      <c r="D55" s="6" t="s">
        <v>14</v>
      </c>
      <c r="E55" s="6" t="s">
        <v>15</v>
      </c>
      <c r="F55" s="6" t="s">
        <v>16</v>
      </c>
      <c r="G55" s="6" t="s">
        <v>528</v>
      </c>
      <c r="H55" s="6" t="s">
        <v>17</v>
      </c>
      <c r="J55" s="8" t="str">
        <f>IF(ISERROR(VLOOKUP(A55,Database!$B:$C,1,FALSE)),"",IF(VLOOKUP(A55,Database!$B:$C,2,FALSE)="X","X",""))</f>
        <v/>
      </c>
      <c r="K55" s="8" t="str">
        <f>IF(ISBLANK(A55),"",IF(ISERROR(MATCH(A55,'Email Addresses'!$E:$E,FALSE)),"X",""))</f>
        <v/>
      </c>
    </row>
    <row r="56" spans="1:11" ht="120" x14ac:dyDescent="0.2">
      <c r="A56" s="6" t="s">
        <v>8</v>
      </c>
      <c r="B56" s="41" t="s">
        <v>994</v>
      </c>
      <c r="C56" s="6" t="s">
        <v>1028</v>
      </c>
      <c r="D56" s="6" t="s">
        <v>9</v>
      </c>
      <c r="F56" s="6" t="s">
        <v>10</v>
      </c>
      <c r="G56" s="6" t="s">
        <v>11</v>
      </c>
      <c r="H56" s="6" t="s">
        <v>12</v>
      </c>
      <c r="J56" s="8" t="str">
        <f>IF(ISERROR(VLOOKUP(A56,Database!$B:$C,1,FALSE)),"",IF(VLOOKUP(A56,Database!$B:$C,2,FALSE)="X","X",""))</f>
        <v/>
      </c>
      <c r="K56" s="8" t="str">
        <f>IF(ISBLANK(A56),"",IF(ISERROR(MATCH(A56,'Email Addresses'!$E:$E,FALSE)),"X",""))</f>
        <v/>
      </c>
    </row>
    <row r="57" spans="1:11" ht="100" x14ac:dyDescent="0.2">
      <c r="A57" s="6" t="s">
        <v>196</v>
      </c>
      <c r="B57" s="41" t="s">
        <v>995</v>
      </c>
      <c r="C57" s="6" t="s">
        <v>1029</v>
      </c>
      <c r="D57" s="6" t="s">
        <v>483</v>
      </c>
      <c r="F57" s="6" t="s">
        <v>484</v>
      </c>
      <c r="G57" s="6" t="s">
        <v>485</v>
      </c>
      <c r="H57" s="6" t="s">
        <v>486</v>
      </c>
      <c r="J57" s="8" t="str">
        <f>IF(ISERROR(VLOOKUP(A57,Database!$B:$C,1,FALSE)),"",IF(VLOOKUP(A57,Database!$B:$C,2,FALSE)="X","X",""))</f>
        <v/>
      </c>
      <c r="K57" s="8" t="str">
        <f>IF(ISBLANK(A57),"",IF(ISERROR(MATCH(A57,'Email Addresses'!$E:$E,FALSE)),"X",""))</f>
        <v/>
      </c>
    </row>
    <row r="58" spans="1:11" ht="160" x14ac:dyDescent="0.2">
      <c r="A58" s="6" t="s">
        <v>133</v>
      </c>
      <c r="B58" s="41" t="s">
        <v>996</v>
      </c>
      <c r="C58" s="6" t="s">
        <v>1030</v>
      </c>
      <c r="D58" s="6" t="s">
        <v>134</v>
      </c>
      <c r="F58" s="6" t="s">
        <v>135</v>
      </c>
      <c r="G58" s="6" t="s">
        <v>136</v>
      </c>
      <c r="H58" s="6" t="s">
        <v>137</v>
      </c>
      <c r="J58" s="8" t="str">
        <f>IF(ISERROR(VLOOKUP(A58,Database!$B:$C,1,FALSE)),"",IF(VLOOKUP(A58,Database!$B:$C,2,FALSE)="X","X",""))</f>
        <v/>
      </c>
      <c r="K58" s="8" t="str">
        <f>IF(ISBLANK(A58),"",IF(ISERROR(MATCH(A58,'Email Addresses'!$E:$E,FALSE)),"X",""))</f>
        <v/>
      </c>
    </row>
    <row r="59" spans="1:11" ht="60" x14ac:dyDescent="0.2">
      <c r="A59" s="6" t="s">
        <v>141</v>
      </c>
      <c r="B59" s="41" t="s">
        <v>634</v>
      </c>
      <c r="C59" s="6" t="s">
        <v>633</v>
      </c>
      <c r="D59" s="6" t="s">
        <v>142</v>
      </c>
      <c r="E59" s="6" t="s">
        <v>143</v>
      </c>
      <c r="F59" s="6" t="s">
        <v>144</v>
      </c>
      <c r="G59" s="6" t="s">
        <v>145</v>
      </c>
      <c r="H59" s="6" t="s">
        <v>146</v>
      </c>
      <c r="J59" s="8" t="str">
        <f>IF(ISERROR(VLOOKUP(A59,Database!$B:$C,1,FALSE)),"",IF(VLOOKUP(A59,Database!$B:$C,2,FALSE)="X","X",""))</f>
        <v/>
      </c>
      <c r="K59" s="8" t="str">
        <f>IF(ISBLANK(A59),"",IF(ISERROR(MATCH(A59,'Email Addresses'!$E:$E,FALSE)),"X",""))</f>
        <v/>
      </c>
    </row>
    <row r="60" spans="1:11" ht="80" x14ac:dyDescent="0.2">
      <c r="A60" s="6" t="s">
        <v>194</v>
      </c>
      <c r="B60" s="41" t="s">
        <v>997</v>
      </c>
      <c r="C60" s="6" t="s">
        <v>1031</v>
      </c>
      <c r="D60" s="6" t="s">
        <v>341</v>
      </c>
      <c r="F60" s="6" t="s">
        <v>342</v>
      </c>
      <c r="G60" s="6" t="s">
        <v>343</v>
      </c>
      <c r="H60" s="6" t="s">
        <v>344</v>
      </c>
      <c r="J60" s="8" t="str">
        <f>IF(ISERROR(VLOOKUP(A60,Database!$B:$C,1,FALSE)),"",IF(VLOOKUP(A60,Database!$B:$C,2,FALSE)="X","X",""))</f>
        <v/>
      </c>
      <c r="K60" s="8" t="str">
        <f>IF(ISBLANK(A60),"",IF(ISERROR(MATCH(A60,'Email Addresses'!$E:$E,FALSE)),"X",""))</f>
        <v/>
      </c>
    </row>
    <row r="61" spans="1:11" ht="100" x14ac:dyDescent="0.2">
      <c r="A61" s="6" t="s">
        <v>1116</v>
      </c>
      <c r="B61" s="41" t="s">
        <v>911</v>
      </c>
      <c r="C61" s="6" t="s">
        <v>912</v>
      </c>
      <c r="D61" s="6" t="s">
        <v>515</v>
      </c>
      <c r="E61" s="6" t="s">
        <v>516</v>
      </c>
      <c r="F61" s="6" t="s">
        <v>517</v>
      </c>
      <c r="G61" s="6" t="s">
        <v>518</v>
      </c>
      <c r="H61" s="6" t="s">
        <v>519</v>
      </c>
      <c r="J61" s="8" t="str">
        <f>IF(ISERROR(VLOOKUP(A61,Database!$B:$C,1,FALSE)),"",IF(VLOOKUP(A61,Database!$B:$C,2,FALSE)="X","X",""))</f>
        <v/>
      </c>
      <c r="K61" s="8" t="str">
        <f>IF(ISBLANK(A61),"",IF(ISERROR(MATCH(A61,'Email Addresses'!$E:$E,FALSE)),"X",""))</f>
        <v/>
      </c>
    </row>
    <row r="62" spans="1:11" ht="20" x14ac:dyDescent="0.2">
      <c r="A62" s="6" t="s">
        <v>258</v>
      </c>
      <c r="B62" s="41" t="s">
        <v>934</v>
      </c>
      <c r="C62" s="6" t="s">
        <v>935</v>
      </c>
      <c r="D62" s="6" t="s">
        <v>259</v>
      </c>
      <c r="E62" s="6" t="s">
        <v>260</v>
      </c>
      <c r="F62" s="6" t="s">
        <v>261</v>
      </c>
      <c r="G62" s="6" t="s">
        <v>262</v>
      </c>
      <c r="H62" s="6" t="s">
        <v>263</v>
      </c>
      <c r="J62" s="8" t="str">
        <f>IF(ISERROR(VLOOKUP(A62,Database!$B:$C,1,FALSE)),"",IF(VLOOKUP(A62,Database!$B:$C,2,FALSE)="X","X",""))</f>
        <v/>
      </c>
      <c r="K62" s="8" t="str">
        <f>IF(ISBLANK(A62),"",IF(ISERROR(MATCH(A62,'Email Addresses'!$E:$E,FALSE)),"X",""))</f>
        <v/>
      </c>
    </row>
    <row r="63" spans="1:11" ht="60" x14ac:dyDescent="0.2">
      <c r="A63" s="6" t="s">
        <v>18</v>
      </c>
      <c r="B63" s="41" t="s">
        <v>998</v>
      </c>
      <c r="C63" s="6" t="s">
        <v>845</v>
      </c>
      <c r="D63" s="6" t="s">
        <v>19</v>
      </c>
      <c r="F63" s="6" t="s">
        <v>20</v>
      </c>
      <c r="G63" s="6" t="s">
        <v>21</v>
      </c>
      <c r="H63" s="6" t="s">
        <v>22</v>
      </c>
      <c r="J63" s="8" t="str">
        <f>IF(ISERROR(VLOOKUP(A63,Database!$B:$C,1,FALSE)),"",IF(VLOOKUP(A63,Database!$B:$C,2,FALSE)="X","X",""))</f>
        <v/>
      </c>
      <c r="K63" s="8" t="str">
        <f>IF(ISBLANK(A63),"",IF(ISERROR(MATCH(A63,'Email Addresses'!$E:$E,FALSE)),"X",""))</f>
        <v/>
      </c>
    </row>
    <row r="64" spans="1:11" ht="60" x14ac:dyDescent="0.2">
      <c r="A64" s="6" t="s">
        <v>1076</v>
      </c>
      <c r="B64" s="41" t="s">
        <v>999</v>
      </c>
      <c r="C64" s="6" t="s">
        <v>1032</v>
      </c>
      <c r="D64" s="6" t="s">
        <v>267</v>
      </c>
      <c r="E64" s="6" t="s">
        <v>268</v>
      </c>
      <c r="F64" s="6" t="s">
        <v>269</v>
      </c>
      <c r="G64" s="6" t="s">
        <v>270</v>
      </c>
      <c r="H64" s="6" t="s">
        <v>271</v>
      </c>
      <c r="J64" s="8" t="str">
        <f>IF(ISERROR(VLOOKUP(A64,Database!$B:$C,1,FALSE)),"",IF(VLOOKUP(A64,Database!$B:$C,2,FALSE)="X","X",""))</f>
        <v/>
      </c>
      <c r="K64" s="8" t="str">
        <f>IF(ISBLANK(A64),"",IF(ISERROR(MATCH(A64,'Email Addresses'!$E:$E,FALSE)),"X",""))</f>
        <v/>
      </c>
    </row>
    <row r="65" spans="1:11" ht="80" x14ac:dyDescent="0.2">
      <c r="A65" s="6" t="s">
        <v>193</v>
      </c>
      <c r="B65" s="41" t="s">
        <v>736</v>
      </c>
      <c r="C65" s="6" t="s">
        <v>735</v>
      </c>
      <c r="D65" s="6" t="s">
        <v>350</v>
      </c>
      <c r="E65" s="6" t="s">
        <v>351</v>
      </c>
      <c r="F65" s="6" t="s">
        <v>352</v>
      </c>
      <c r="G65" s="6" t="s">
        <v>399</v>
      </c>
      <c r="H65" s="6" t="s">
        <v>353</v>
      </c>
      <c r="J65" s="8" t="str">
        <f>IF(ISERROR(VLOOKUP(A65,Database!$B:$C,1,FALSE)),"",IF(VLOOKUP(A65,Database!$B:$C,2,FALSE)="X","X",""))</f>
        <v/>
      </c>
      <c r="K65" s="8" t="str">
        <f>IF(ISBLANK(A65),"",IF(ISERROR(MATCH(A65,'Email Addresses'!$E:$E,FALSE)),"X",""))</f>
        <v/>
      </c>
    </row>
    <row r="66" spans="1:11" ht="140" x14ac:dyDescent="0.2">
      <c r="A66" s="6" t="s">
        <v>192</v>
      </c>
      <c r="B66" s="41" t="s">
        <v>1000</v>
      </c>
      <c r="C66" s="6" t="s">
        <v>953</v>
      </c>
      <c r="D66" s="6" t="s">
        <v>379</v>
      </c>
      <c r="E66" s="6" t="s">
        <v>380</v>
      </c>
      <c r="F66" s="6" t="s">
        <v>381</v>
      </c>
      <c r="G66" s="6" t="s">
        <v>382</v>
      </c>
      <c r="H66" s="6" t="s">
        <v>383</v>
      </c>
      <c r="J66" s="8" t="str">
        <f>IF(ISERROR(VLOOKUP(A66,Database!$B:$C,1,FALSE)),"",IF(VLOOKUP(A66,Database!$B:$C,2,FALSE)="X","X",""))</f>
        <v/>
      </c>
      <c r="K66" s="8" t="str">
        <f>IF(ISBLANK(A66),"",IF(ISERROR(MATCH(A66,'Email Addresses'!$E:$E,FALSE)),"X",""))</f>
        <v/>
      </c>
    </row>
    <row r="67" spans="1:11" ht="120" x14ac:dyDescent="0.2">
      <c r="A67" s="6" t="s">
        <v>191</v>
      </c>
      <c r="B67" s="41" t="s">
        <v>731</v>
      </c>
      <c r="C67" s="6" t="s">
        <v>730</v>
      </c>
      <c r="D67" s="6" t="s">
        <v>374</v>
      </c>
      <c r="E67" s="6" t="s">
        <v>375</v>
      </c>
      <c r="F67" s="6" t="s">
        <v>376</v>
      </c>
      <c r="G67" s="6" t="s">
        <v>377</v>
      </c>
      <c r="H67" s="6" t="s">
        <v>378</v>
      </c>
      <c r="J67" s="8" t="str">
        <f>IF(ISERROR(VLOOKUP(A67,Database!$B:$C,1,FALSE)),"",IF(VLOOKUP(A67,Database!$B:$C,2,FALSE)="X","X",""))</f>
        <v/>
      </c>
      <c r="K67" s="8" t="str">
        <f>IF(ISBLANK(A67),"",IF(ISERROR(MATCH(A67,'Email Addresses'!$E:$E,FALSE)),"X",""))</f>
        <v/>
      </c>
    </row>
    <row r="68" spans="1:11" ht="140" x14ac:dyDescent="0.2">
      <c r="A68" s="6" t="s">
        <v>34</v>
      </c>
      <c r="B68" s="41" t="s">
        <v>959</v>
      </c>
      <c r="C68" s="6" t="s">
        <v>1033</v>
      </c>
      <c r="D68" s="6" t="s">
        <v>35</v>
      </c>
      <c r="E68" s="6" t="s">
        <v>36</v>
      </c>
      <c r="F68" s="6" t="s">
        <v>37</v>
      </c>
      <c r="G68" s="6" t="s">
        <v>38</v>
      </c>
      <c r="H68" s="6" t="s">
        <v>39</v>
      </c>
      <c r="J68" s="8" t="str">
        <f>IF(ISERROR(VLOOKUP(A68,Database!$B:$C,1,FALSE)),"",IF(VLOOKUP(A68,Database!$B:$C,2,FALSE)="X","X",""))</f>
        <v/>
      </c>
      <c r="K68" s="8" t="str">
        <f>IF(ISBLANK(A68),"",IF(ISERROR(MATCH(A68,'Email Addresses'!$E:$E,FALSE)),"X",""))</f>
        <v/>
      </c>
    </row>
    <row r="69" spans="1:11" ht="220" x14ac:dyDescent="0.2">
      <c r="A69" s="6" t="s">
        <v>190</v>
      </c>
      <c r="B69" s="41" t="s">
        <v>939</v>
      </c>
      <c r="C69" s="6" t="s">
        <v>940</v>
      </c>
      <c r="D69" s="6" t="s">
        <v>359</v>
      </c>
      <c r="E69" s="6" t="s">
        <v>360</v>
      </c>
      <c r="F69" s="6" t="s">
        <v>361</v>
      </c>
      <c r="G69" s="6" t="s">
        <v>362</v>
      </c>
      <c r="H69" s="6" t="s">
        <v>363</v>
      </c>
      <c r="J69" s="8" t="str">
        <f>IF(ISERROR(VLOOKUP(A69,Database!$B:$C,1,FALSE)),"",IF(VLOOKUP(A69,Database!$B:$C,2,FALSE)="X","X",""))</f>
        <v/>
      </c>
      <c r="K69" s="8" t="str">
        <f>IF(ISBLANK(A69),"",IF(ISERROR(MATCH(A69,'Email Addresses'!$E:$E,FALSE)),"X",""))</f>
        <v/>
      </c>
    </row>
    <row r="70" spans="1:11" ht="40" x14ac:dyDescent="0.2">
      <c r="A70" s="6" t="s">
        <v>189</v>
      </c>
      <c r="B70" s="41" t="s">
        <v>1001</v>
      </c>
      <c r="C70" s="6" t="s">
        <v>1034</v>
      </c>
      <c r="D70" s="6" t="s">
        <v>440</v>
      </c>
      <c r="F70" s="6" t="s">
        <v>441</v>
      </c>
      <c r="G70" s="6" t="s">
        <v>442</v>
      </c>
      <c r="H70" s="6" t="s">
        <v>443</v>
      </c>
      <c r="J70" s="8" t="str">
        <f>IF(ISERROR(VLOOKUP(A70,Database!$B:$C,1,FALSE)),"",IF(VLOOKUP(A70,Database!$B:$C,2,FALSE)="X","X",""))</f>
        <v/>
      </c>
      <c r="K70" s="8" t="str">
        <f>IF(ISBLANK(A70),"",IF(ISERROR(MATCH(A70,'Email Addresses'!$E:$E,FALSE)),"X",""))</f>
        <v/>
      </c>
    </row>
    <row r="71" spans="1:11" ht="60" x14ac:dyDescent="0.2">
      <c r="A71" s="6" t="s">
        <v>188</v>
      </c>
      <c r="B71" s="41" t="s">
        <v>683</v>
      </c>
      <c r="C71" s="6" t="s">
        <v>682</v>
      </c>
      <c r="D71" s="6" t="s">
        <v>389</v>
      </c>
      <c r="E71" s="6" t="s">
        <v>390</v>
      </c>
      <c r="F71" s="6" t="s">
        <v>416</v>
      </c>
      <c r="G71" s="6" t="s">
        <v>391</v>
      </c>
      <c r="H71" s="6" t="s">
        <v>392</v>
      </c>
      <c r="J71" s="8" t="str">
        <f>IF(ISERROR(VLOOKUP(A71,Database!$B:$C,1,FALSE)),"",IF(VLOOKUP(A71,Database!$B:$C,2,FALSE)="X","X",""))</f>
        <v/>
      </c>
      <c r="K71" s="8" t="str">
        <f>IF(ISBLANK(A71),"",IF(ISERROR(MATCH(A71,'Email Addresses'!$E:$E,FALSE)),"X",""))</f>
        <v/>
      </c>
    </row>
    <row r="72" spans="1:11" ht="140" x14ac:dyDescent="0.2">
      <c r="A72" s="6" t="s">
        <v>187</v>
      </c>
      <c r="B72" s="41" t="s">
        <v>1002</v>
      </c>
      <c r="C72" s="6" t="s">
        <v>812</v>
      </c>
      <c r="D72" s="6" t="s">
        <v>229</v>
      </c>
      <c r="E72" s="6" t="s">
        <v>230</v>
      </c>
      <c r="F72" s="6" t="s">
        <v>231</v>
      </c>
      <c r="G72" s="6" t="s">
        <v>232</v>
      </c>
      <c r="H72" s="6" t="s">
        <v>233</v>
      </c>
      <c r="J72" s="8" t="str">
        <f>IF(ISERROR(VLOOKUP(A72,Database!$B:$C,1,FALSE)),"",IF(VLOOKUP(A72,Database!$B:$C,2,FALSE)="X","X",""))</f>
        <v/>
      </c>
      <c r="K72" s="8" t="str">
        <f>IF(ISBLANK(A72),"",IF(ISERROR(MATCH(A72,'Email Addresses'!$E:$E,FALSE)),"X",""))</f>
        <v/>
      </c>
    </row>
    <row r="73" spans="1:11" ht="40" x14ac:dyDescent="0.2">
      <c r="A73" s="6" t="s">
        <v>68</v>
      </c>
      <c r="B73" s="41" t="s">
        <v>671</v>
      </c>
      <c r="C73" s="6" t="s">
        <v>1035</v>
      </c>
      <c r="D73" s="6" t="s">
        <v>69</v>
      </c>
      <c r="E73" s="6" t="s">
        <v>70</v>
      </c>
      <c r="F73" s="6" t="s">
        <v>71</v>
      </c>
      <c r="G73" s="6" t="s">
        <v>72</v>
      </c>
      <c r="H73" s="6" t="s">
        <v>73</v>
      </c>
      <c r="J73" s="8" t="str">
        <f>IF(ISERROR(VLOOKUP(A73,Database!$B:$C,1,FALSE)),"",IF(VLOOKUP(A73,Database!$B:$C,2,FALSE)="X","X",""))</f>
        <v/>
      </c>
      <c r="K73" s="8" t="str">
        <f>IF(ISBLANK(A73),"",IF(ISERROR(MATCH(A73,'Email Addresses'!$E:$E,FALSE)),"X",""))</f>
        <v/>
      </c>
    </row>
    <row r="74" spans="1:11" ht="140" x14ac:dyDescent="0.2">
      <c r="A74" s="6" t="s">
        <v>120</v>
      </c>
      <c r="B74" s="41" t="s">
        <v>689</v>
      </c>
      <c r="C74" s="6" t="s">
        <v>1036</v>
      </c>
      <c r="D74" s="6" t="s">
        <v>454</v>
      </c>
      <c r="E74" s="6" t="s">
        <v>455</v>
      </c>
      <c r="F74" s="6" t="s">
        <v>121</v>
      </c>
      <c r="G74" s="6" t="s">
        <v>456</v>
      </c>
      <c r="H74" s="6" t="s">
        <v>122</v>
      </c>
      <c r="J74" s="8" t="str">
        <f>IF(ISERROR(VLOOKUP(A74,Database!$B:$C,1,FALSE)),"",IF(VLOOKUP(A74,Database!$B:$C,2,FALSE)="X","X",""))</f>
        <v/>
      </c>
      <c r="K74" s="8" t="str">
        <f>IF(ISBLANK(A74),"",IF(ISERROR(MATCH(A74,'Email Addresses'!$E:$E,FALSE)),"X",""))</f>
        <v/>
      </c>
    </row>
    <row r="75" spans="1:11" ht="40" x14ac:dyDescent="0.2">
      <c r="A75" s="6" t="s">
        <v>186</v>
      </c>
      <c r="B75" s="41" t="s">
        <v>916</v>
      </c>
      <c r="C75" s="6" t="s">
        <v>917</v>
      </c>
      <c r="D75" s="6" t="s">
        <v>432</v>
      </c>
      <c r="E75" s="6" t="s">
        <v>433</v>
      </c>
      <c r="F75" s="6" t="s">
        <v>434</v>
      </c>
      <c r="G75" s="6" t="s">
        <v>435</v>
      </c>
      <c r="H75" s="6" t="s">
        <v>436</v>
      </c>
      <c r="J75" s="8" t="str">
        <f>IF(ISERROR(VLOOKUP(A75,Database!$B:$C,1,FALSE)),"",IF(VLOOKUP(A75,Database!$B:$C,2,FALSE)="X","X",""))</f>
        <v/>
      </c>
      <c r="K75" s="8" t="str">
        <f>IF(ISBLANK(A75),"",IF(ISERROR(MATCH(A75,'Email Addresses'!$E:$E,FALSE)),"X",""))</f>
        <v/>
      </c>
    </row>
    <row r="76" spans="1:11" ht="60" x14ac:dyDescent="0.2">
      <c r="A76" s="6" t="s">
        <v>413</v>
      </c>
      <c r="B76" s="41" t="s">
        <v>1003</v>
      </c>
      <c r="C76" s="6" t="s">
        <v>1037</v>
      </c>
      <c r="D76" s="6" t="s">
        <v>470</v>
      </c>
      <c r="E76" s="6" t="s">
        <v>471</v>
      </c>
      <c r="F76" s="6" t="s">
        <v>472</v>
      </c>
      <c r="G76" s="6" t="s">
        <v>473</v>
      </c>
      <c r="H76" s="6" t="s">
        <v>474</v>
      </c>
      <c r="J76" s="8" t="str">
        <f>IF(ISERROR(VLOOKUP(A76,Database!$B:$C,1,FALSE)),"",IF(VLOOKUP(A76,Database!$B:$C,2,FALSE)="X","X",""))</f>
        <v/>
      </c>
      <c r="K76" s="8" t="str">
        <f>IF(ISBLANK(A76),"",IF(ISERROR(MATCH(A76,'Email Addresses'!$E:$E,FALSE)),"X",""))</f>
        <v/>
      </c>
    </row>
    <row r="77" spans="1:11" ht="40" x14ac:dyDescent="0.2">
      <c r="A77" s="6" t="s">
        <v>185</v>
      </c>
      <c r="B77" s="41" t="s">
        <v>719</v>
      </c>
      <c r="C77" s="6" t="s">
        <v>1038</v>
      </c>
      <c r="D77" s="6" t="s">
        <v>487</v>
      </c>
      <c r="E77" s="6" t="s">
        <v>488</v>
      </c>
      <c r="F77" s="6" t="s">
        <v>489</v>
      </c>
      <c r="G77" s="6" t="s">
        <v>490</v>
      </c>
      <c r="H77" s="6" t="s">
        <v>491</v>
      </c>
      <c r="J77" s="8" t="str">
        <f>IF(ISERROR(VLOOKUP(A77,Database!$B:$C,1,FALSE)),"",IF(VLOOKUP(A77,Database!$B:$C,2,FALSE)="X","X",""))</f>
        <v/>
      </c>
      <c r="K77" s="8" t="str">
        <f>IF(ISBLANK(A77),"",IF(ISERROR(MATCH(A77,'Email Addresses'!$E:$E,FALSE)),"X",""))</f>
        <v/>
      </c>
    </row>
    <row r="78" spans="1:11" ht="60" x14ac:dyDescent="0.2">
      <c r="A78" s="6" t="s">
        <v>288</v>
      </c>
      <c r="B78" s="41" t="s">
        <v>1004</v>
      </c>
      <c r="C78" s="6" t="s">
        <v>1039</v>
      </c>
      <c r="D78" s="6" t="s">
        <v>289</v>
      </c>
      <c r="E78" s="6" t="s">
        <v>290</v>
      </c>
      <c r="F78" s="6" t="s">
        <v>291</v>
      </c>
      <c r="G78" s="6" t="s">
        <v>292</v>
      </c>
      <c r="H78" s="6" t="s">
        <v>293</v>
      </c>
      <c r="J78" s="8" t="str">
        <f>IF(ISERROR(VLOOKUP(A78,Database!$B:$C,1,FALSE)),"",IF(VLOOKUP(A78,Database!$B:$C,2,FALSE)="X","X",""))</f>
        <v/>
      </c>
      <c r="K78" s="8" t="str">
        <f>IF(ISBLANK(A78),"",IF(ISERROR(MATCH(A78,'Email Addresses'!$E:$E,FALSE)),"X",""))</f>
        <v/>
      </c>
    </row>
    <row r="79" spans="1:11" ht="160" x14ac:dyDescent="0.2">
      <c r="A79" s="6" t="s">
        <v>184</v>
      </c>
      <c r="B79" s="41" t="s">
        <v>710</v>
      </c>
      <c r="C79" s="6" t="s">
        <v>709</v>
      </c>
      <c r="D79" s="6" t="s">
        <v>328</v>
      </c>
      <c r="E79" s="6" t="s">
        <v>329</v>
      </c>
      <c r="F79" s="6" t="s">
        <v>330</v>
      </c>
      <c r="G79" s="6" t="s">
        <v>398</v>
      </c>
      <c r="H79" s="6" t="s">
        <v>331</v>
      </c>
      <c r="J79" s="8" t="str">
        <f>IF(ISERROR(VLOOKUP(A79,Database!$B:$C,1,FALSE)),"",IF(VLOOKUP(A79,Database!$B:$C,2,FALSE)="X","X",""))</f>
        <v/>
      </c>
      <c r="K79" s="8" t="str">
        <f>IF(ISBLANK(A79),"",IF(ISERROR(MATCH(A79,'Email Addresses'!$E:$E,FALSE)),"X",""))</f>
        <v/>
      </c>
    </row>
    <row r="80" spans="1:11" ht="60" x14ac:dyDescent="0.2">
      <c r="A80" s="6" t="s">
        <v>28</v>
      </c>
      <c r="B80" s="41" t="s">
        <v>1005</v>
      </c>
      <c r="C80" s="6" t="s">
        <v>1040</v>
      </c>
      <c r="D80" s="6" t="s">
        <v>29</v>
      </c>
      <c r="E80" s="6" t="s">
        <v>30</v>
      </c>
      <c r="F80" s="6" t="s">
        <v>31</v>
      </c>
      <c r="G80" s="6" t="s">
        <v>32</v>
      </c>
      <c r="H80" s="6" t="s">
        <v>33</v>
      </c>
      <c r="J80" s="8" t="str">
        <f>IF(ISERROR(VLOOKUP(A80,Database!$B:$C,1,FALSE)),"",IF(VLOOKUP(A80,Database!$B:$C,2,FALSE)="X","X",""))</f>
        <v/>
      </c>
      <c r="K80" s="8" t="str">
        <f>IF(ISBLANK(A80),"",IF(ISERROR(MATCH(A80,'Email Addresses'!$E:$E,FALSE)),"X",""))</f>
        <v/>
      </c>
    </row>
    <row r="81" spans="1:11" ht="100" x14ac:dyDescent="0.2">
      <c r="A81" s="6" t="s">
        <v>147</v>
      </c>
      <c r="B81" s="41" t="s">
        <v>1006</v>
      </c>
      <c r="C81" s="6" t="s">
        <v>1008</v>
      </c>
      <c r="D81" s="6" t="s">
        <v>148</v>
      </c>
      <c r="F81" s="6" t="s">
        <v>149</v>
      </c>
      <c r="G81" s="6" t="s">
        <v>136</v>
      </c>
      <c r="H81" s="6" t="s">
        <v>150</v>
      </c>
      <c r="J81" s="8" t="str">
        <f>IF(ISERROR(VLOOKUP(A81,Database!$B:$C,1,FALSE)),"",IF(VLOOKUP(A81,Database!$B:$C,2,FALSE)="X","X",""))</f>
        <v/>
      </c>
      <c r="K81" s="8" t="str">
        <f>IF(ISBLANK(A81),"",IF(ISERROR(MATCH(A81,'Email Addresses'!$E:$E,FALSE)),"X",""))</f>
        <v/>
      </c>
    </row>
    <row r="82" spans="1:11" ht="100" x14ac:dyDescent="0.2">
      <c r="A82" s="6" t="s">
        <v>309</v>
      </c>
      <c r="B82" s="41" t="s">
        <v>968</v>
      </c>
      <c r="C82" s="6" t="s">
        <v>969</v>
      </c>
      <c r="D82" s="6" t="s">
        <v>310</v>
      </c>
      <c r="E82" s="6" t="s">
        <v>311</v>
      </c>
      <c r="F82" s="6" t="s">
        <v>312</v>
      </c>
      <c r="G82" s="6" t="s">
        <v>313</v>
      </c>
      <c r="H82" s="6" t="s">
        <v>314</v>
      </c>
      <c r="J82" s="8" t="str">
        <f>IF(ISERROR(VLOOKUP(A82,Database!$B:$C,1,FALSE)),"",IF(VLOOKUP(A82,Database!$B:$C,2,FALSE)="X","X",""))</f>
        <v/>
      </c>
      <c r="K82" s="8" t="str">
        <f>IF(ISBLANK(A82),"",IF(ISERROR(MATCH(A82,'Email Addresses'!$E:$E,FALSE)),"X",""))</f>
        <v/>
      </c>
    </row>
    <row r="83" spans="1:11" ht="220" x14ac:dyDescent="0.2">
      <c r="A83" s="6" t="s">
        <v>166</v>
      </c>
      <c r="B83" s="41" t="s">
        <v>844</v>
      </c>
      <c r="C83" s="6" t="s">
        <v>845</v>
      </c>
      <c r="D83" s="6" t="s">
        <v>167</v>
      </c>
      <c r="E83" s="6" t="s">
        <v>168</v>
      </c>
      <c r="F83" s="6" t="s">
        <v>169</v>
      </c>
      <c r="G83" s="6" t="s">
        <v>170</v>
      </c>
      <c r="H83" s="6" t="s">
        <v>171</v>
      </c>
      <c r="J83" s="8" t="str">
        <f>IF(ISERROR(VLOOKUP(A83,Database!$B:$C,1,FALSE)),"",IF(VLOOKUP(A83,Database!$B:$C,2,FALSE)="X","X",""))</f>
        <v/>
      </c>
      <c r="K83" s="8" t="str">
        <f>IF(ISBLANK(A83),"",IF(ISERROR(MATCH(A83,'Email Addresses'!$E:$E,FALSE)),"X",""))</f>
        <v/>
      </c>
    </row>
    <row r="84" spans="1:11" ht="120" x14ac:dyDescent="0.2">
      <c r="A84" s="6" t="s">
        <v>182</v>
      </c>
      <c r="B84" s="41" t="s">
        <v>893</v>
      </c>
      <c r="C84" s="6" t="s">
        <v>894</v>
      </c>
      <c r="D84" s="6" t="s">
        <v>264</v>
      </c>
      <c r="F84" s="6" t="s">
        <v>265</v>
      </c>
      <c r="G84" s="6" t="s">
        <v>266</v>
      </c>
      <c r="J84" s="8" t="str">
        <f>IF(ISERROR(VLOOKUP(A84,Database!$B:$C,1,FALSE)),"",IF(VLOOKUP(A84,Database!$B:$C,2,FALSE)="X","X",""))</f>
        <v/>
      </c>
      <c r="K84" s="8" t="str">
        <f>IF(ISBLANK(A84),"",IF(ISERROR(MATCH(A84,'Email Addresses'!$E:$E,FALSE)),"X",""))</f>
        <v/>
      </c>
    </row>
    <row r="85" spans="1:11" ht="80" x14ac:dyDescent="0.2">
      <c r="A85" s="6" t="s">
        <v>237</v>
      </c>
      <c r="B85" s="41" t="s">
        <v>642</v>
      </c>
      <c r="C85" s="6" t="s">
        <v>641</v>
      </c>
      <c r="D85" s="6" t="s">
        <v>238</v>
      </c>
      <c r="E85" s="6" t="s">
        <v>239</v>
      </c>
      <c r="F85" s="6" t="s">
        <v>240</v>
      </c>
      <c r="G85" s="6" t="s">
        <v>241</v>
      </c>
      <c r="H85" s="6" t="s">
        <v>242</v>
      </c>
      <c r="J85" s="8" t="str">
        <f>IF(ISERROR(VLOOKUP(A85,Database!$B:$C,1,FALSE)),"",IF(VLOOKUP(A85,Database!$B:$C,2,FALSE)="X","X",""))</f>
        <v/>
      </c>
      <c r="K85" s="8" t="str">
        <f>IF(ISBLANK(A85),"",IF(ISERROR(MATCH(A85,'Email Addresses'!$E:$E,FALSE)),"X",""))</f>
        <v/>
      </c>
    </row>
    <row r="86" spans="1:11" ht="140" x14ac:dyDescent="0.2">
      <c r="A86" s="6" t="s">
        <v>23</v>
      </c>
      <c r="B86" s="41" t="s">
        <v>693</v>
      </c>
      <c r="C86" s="6" t="s">
        <v>1041</v>
      </c>
      <c r="D86" s="6" t="s">
        <v>24</v>
      </c>
      <c r="F86" s="6" t="s">
        <v>25</v>
      </c>
      <c r="G86" s="6" t="s">
        <v>26</v>
      </c>
      <c r="H86" s="6" t="s">
        <v>27</v>
      </c>
      <c r="J86" s="8" t="str">
        <f>IF(ISERROR(VLOOKUP(A86,Database!$B:$C,1,FALSE)),"",IF(VLOOKUP(A86,Database!$B:$C,2,FALSE)="X","X",""))</f>
        <v/>
      </c>
      <c r="K86" s="8" t="str">
        <f>IF(ISBLANK(A86),"",IF(ISERROR(MATCH(A86,'Email Addresses'!$E:$E,FALSE)),"X",""))</f>
        <v/>
      </c>
    </row>
    <row r="87" spans="1:11" ht="40" x14ac:dyDescent="0.2">
      <c r="A87" s="6" t="s">
        <v>180</v>
      </c>
      <c r="B87" s="41" t="s">
        <v>726</v>
      </c>
      <c r="C87" s="6" t="s">
        <v>725</v>
      </c>
      <c r="D87" s="6" t="s">
        <v>332</v>
      </c>
      <c r="F87" s="6" t="s">
        <v>333</v>
      </c>
      <c r="G87" s="6" t="s">
        <v>334</v>
      </c>
      <c r="H87" s="6" t="s">
        <v>335</v>
      </c>
      <c r="J87" s="8" t="str">
        <f>IF(ISERROR(VLOOKUP(A87,Database!$B:$C,1,FALSE)),"",IF(VLOOKUP(A87,Database!$B:$C,2,FALSE)="X","X",""))</f>
        <v/>
      </c>
      <c r="K87" s="8" t="str">
        <f>IF(ISBLANK(A87),"",IF(ISERROR(MATCH(A87,'Email Addresses'!$E:$E,FALSE)),"X",""))</f>
        <v/>
      </c>
    </row>
    <row r="88" spans="1:11" ht="220" x14ac:dyDescent="0.2">
      <c r="A88" s="6" t="s">
        <v>179</v>
      </c>
      <c r="B88" s="41" t="s">
        <v>677</v>
      </c>
      <c r="C88" s="6" t="s">
        <v>1042</v>
      </c>
      <c r="D88" s="6" t="s">
        <v>336</v>
      </c>
      <c r="E88" s="6" t="s">
        <v>337</v>
      </c>
      <c r="F88" s="6" t="s">
        <v>338</v>
      </c>
      <c r="G88" s="6" t="s">
        <v>339</v>
      </c>
      <c r="H88" s="6" t="s">
        <v>340</v>
      </c>
      <c r="J88" s="8" t="str">
        <f>IF(ISERROR(VLOOKUP(A88,Database!$B:$C,1,FALSE)),"",IF(VLOOKUP(A88,Database!$B:$C,2,FALSE)="X","X",""))</f>
        <v/>
      </c>
      <c r="K88" s="8" t="str">
        <f>IF(ISBLANK(A88),"",IF(ISERROR(MATCH(A88,'Email Addresses'!$E:$E,FALSE)),"X",""))</f>
        <v/>
      </c>
    </row>
    <row r="89" spans="1:11" ht="60" x14ac:dyDescent="0.2">
      <c r="A89" s="6" t="s">
        <v>415</v>
      </c>
      <c r="B89" s="41" t="s">
        <v>902</v>
      </c>
      <c r="C89" s="6" t="s">
        <v>903</v>
      </c>
      <c r="D89" s="6" t="s">
        <v>449</v>
      </c>
      <c r="E89" s="6" t="s">
        <v>450</v>
      </c>
      <c r="F89" s="6" t="s">
        <v>451</v>
      </c>
      <c r="G89" s="6" t="s">
        <v>452</v>
      </c>
      <c r="H89" s="6" t="s">
        <v>453</v>
      </c>
      <c r="J89" s="8" t="str">
        <f>IF(ISERROR(VLOOKUP(A89,Database!$B:$C,1,FALSE)),"",IF(VLOOKUP(A89,Database!$B:$C,2,FALSE)="X","X",""))</f>
        <v/>
      </c>
      <c r="K89" s="8" t="str">
        <f>IF(ISBLANK(A89),"",IF(ISERROR(MATCH(A89,'Email Addresses'!$E:$E,FALSE)),"X",""))</f>
        <v/>
      </c>
    </row>
    <row r="90" spans="1:11" ht="20" x14ac:dyDescent="0.2">
      <c r="A90" s="6" t="s">
        <v>178</v>
      </c>
      <c r="B90" s="41" t="s">
        <v>664</v>
      </c>
      <c r="C90" s="6" t="s">
        <v>663</v>
      </c>
      <c r="D90" s="6" t="s">
        <v>427</v>
      </c>
      <c r="E90" s="6" t="s">
        <v>428</v>
      </c>
      <c r="F90" s="6" t="s">
        <v>429</v>
      </c>
      <c r="G90" s="6" t="s">
        <v>430</v>
      </c>
      <c r="H90" s="6" t="s">
        <v>431</v>
      </c>
      <c r="J90" s="8" t="str">
        <f>IF(ISERROR(VLOOKUP(A90,Database!$B:$C,1,FALSE)),"",IF(VLOOKUP(A90,Database!$B:$C,2,FALSE)="X","X",""))</f>
        <v/>
      </c>
      <c r="K90" s="8" t="str">
        <f>IF(ISBLANK(A90),"",IF(ISERROR(MATCH(A90,'Email Addresses'!$E:$E,FALSE)),"X",""))</f>
        <v/>
      </c>
    </row>
    <row r="91" spans="1:11" ht="20" x14ac:dyDescent="0.2">
      <c r="J91" s="8" t="str">
        <f>IF(ISERROR(VLOOKUP(A91,Database!$B:$C,1,FALSE)),"",IF(VLOOKUP(A91,Database!$B:$C,2,FALSE)="X","X",""))</f>
        <v/>
      </c>
      <c r="K91" s="8" t="str">
        <f>IF(ISBLANK(A91),"",IF(ISERROR(MATCH(A91,'Email Addresses'!$E:$E,FALSE)),"X",""))</f>
        <v/>
      </c>
    </row>
    <row r="92" spans="1:11" ht="20" x14ac:dyDescent="0.2">
      <c r="J92" s="8" t="str">
        <f>IF(ISERROR(VLOOKUP(A92,Database!$B:$C,1,FALSE)),"",IF(VLOOKUP(A92,Database!$B:$C,2,FALSE)="X","X",""))</f>
        <v/>
      </c>
      <c r="K92" s="8" t="str">
        <f>IF(ISBLANK(A92),"",IF(ISERROR(MATCH(A92,'Email Addresses'!$E:$E,FALSE)),"X",""))</f>
        <v/>
      </c>
    </row>
    <row r="93" spans="1:11" ht="20" x14ac:dyDescent="0.2">
      <c r="J93" s="8" t="str">
        <f>IF(ISERROR(VLOOKUP(A93,Database!$B:$C,1,FALSE)),"",IF(VLOOKUP(A93,Database!$B:$C,2,FALSE)="X","X",""))</f>
        <v/>
      </c>
      <c r="K93" s="8" t="str">
        <f>IF(ISBLANK(A93),"",IF(ISERROR(MATCH(A93,'Email Addresses'!$E:$E,FALSE)),"X",""))</f>
        <v/>
      </c>
    </row>
    <row r="94" spans="1:11" ht="20" x14ac:dyDescent="0.2">
      <c r="J94" s="8" t="str">
        <f>IF(ISERROR(VLOOKUP(A94,Database!$B:$C,1,FALSE)),"",IF(VLOOKUP(A94,Database!$B:$C,2,FALSE)="X","X",""))</f>
        <v/>
      </c>
      <c r="K94" s="8" t="str">
        <f>IF(ISBLANK(A94),"",IF(ISERROR(MATCH(A94,'Email Addresses'!$E:$E,FALSE)),"X",""))</f>
        <v/>
      </c>
    </row>
    <row r="95" spans="1:11" ht="20" x14ac:dyDescent="0.2">
      <c r="J95" s="8" t="str">
        <f>IF(ISERROR(VLOOKUP(A95,Database!$B:$C,1,FALSE)),"",IF(VLOOKUP(A95,Database!$B:$C,2,FALSE)="X","X",""))</f>
        <v/>
      </c>
      <c r="K95" s="8" t="str">
        <f>IF(ISBLANK(A95),"",IF(ISERROR(MATCH(A95,'Email Addresses'!$E:$E,FALSE)),"X",""))</f>
        <v/>
      </c>
    </row>
    <row r="96" spans="1:11" ht="20" x14ac:dyDescent="0.2">
      <c r="J96" s="8" t="str">
        <f>IF(ISERROR(VLOOKUP(A96,Database!$B:$C,1,FALSE)),"",IF(VLOOKUP(A96,Database!$B:$C,2,FALSE)="X","X",""))</f>
        <v/>
      </c>
      <c r="K96" s="8" t="str">
        <f>IF(ISBLANK(A96),"",IF(ISERROR(MATCH(A96,'Email Addresses'!$E:$E,FALSE)),"X",""))</f>
        <v/>
      </c>
    </row>
    <row r="97" spans="10:11" ht="20" x14ac:dyDescent="0.2">
      <c r="J97" s="8" t="str">
        <f>IF(ISERROR(VLOOKUP(A97,Database!$B:$C,1,FALSE)),"",IF(VLOOKUP(A97,Database!$B:$C,2,FALSE)="X","X",""))</f>
        <v/>
      </c>
      <c r="K97" s="8" t="str">
        <f>IF(ISBLANK(A97),"",IF(ISERROR(MATCH(A97,'Email Addresses'!$E:$E,FALSE)),"X",""))</f>
        <v/>
      </c>
    </row>
    <row r="98" spans="10:11" ht="20" x14ac:dyDescent="0.2">
      <c r="J98" s="8" t="str">
        <f>IF(ISERROR(VLOOKUP(A98,Database!$B:$C,1,FALSE)),"",IF(VLOOKUP(A98,Database!$B:$C,2,FALSE)="X","X",""))</f>
        <v/>
      </c>
      <c r="K98" s="8" t="str">
        <f>IF(ISBLANK(A98),"",IF(ISERROR(MATCH(A98,'Email Addresses'!$E:$E,FALSE)),"X",""))</f>
        <v/>
      </c>
    </row>
    <row r="99" spans="10:11" ht="20" x14ac:dyDescent="0.2">
      <c r="J99" s="8" t="str">
        <f>IF(ISERROR(VLOOKUP(A99,Database!$B:$C,1,FALSE)),"",IF(VLOOKUP(A99,Database!$B:$C,2,FALSE)="X","X",""))</f>
        <v/>
      </c>
      <c r="K99" s="8" t="str">
        <f>IF(ISBLANK(A99),"",IF(ISERROR(MATCH(A99,'Email Addresses'!$E:$E,FALSE)),"X",""))</f>
        <v/>
      </c>
    </row>
    <row r="100" spans="10:11" ht="20" x14ac:dyDescent="0.2">
      <c r="J100" s="8" t="str">
        <f>IF(ISERROR(VLOOKUP(A100,Database!$B:$C,1,FALSE)),"",IF(VLOOKUP(A100,Database!$B:$C,2,FALSE)="X","X",""))</f>
        <v/>
      </c>
      <c r="K100" s="8" t="str">
        <f>IF(ISBLANK(A100),"",IF(ISERROR(MATCH(A100,'Email Addresses'!$E:$E,FALSE)),"X",""))</f>
        <v/>
      </c>
    </row>
    <row r="101" spans="10:11" ht="20" x14ac:dyDescent="0.2">
      <c r="J101" s="8" t="str">
        <f>IF(ISERROR(VLOOKUP(A101,Database!$B:$C,1,FALSE)),"",IF(VLOOKUP(A101,Database!$B:$C,2,FALSE)="X","X",""))</f>
        <v/>
      </c>
      <c r="K101" s="8" t="str">
        <f>IF(ISBLANK(A101),"",IF(ISERROR(MATCH(A101,'Email Addresses'!$E:$E,FALSE)),"X",""))</f>
        <v/>
      </c>
    </row>
    <row r="102" spans="10:11" ht="20" x14ac:dyDescent="0.2">
      <c r="J102" s="8" t="str">
        <f>IF(ISERROR(VLOOKUP(A102,Database!$B:$C,1,FALSE)),"",IF(VLOOKUP(A102,Database!$B:$C,2,FALSE)="X","X",""))</f>
        <v/>
      </c>
      <c r="K102" s="8" t="str">
        <f>IF(ISBLANK(A102),"",IF(ISERROR(MATCH(A102,'Email Addresses'!$E:$E,FALSE)),"X",""))</f>
        <v/>
      </c>
    </row>
    <row r="103" spans="10:11" ht="20" x14ac:dyDescent="0.2">
      <c r="J103" s="8" t="str">
        <f>IF(ISERROR(VLOOKUP(A103,Database!$B:$C,1,FALSE)),"",IF(VLOOKUP(A103,Database!$B:$C,2,FALSE)="X","X",""))</f>
        <v/>
      </c>
      <c r="K103" s="8" t="str">
        <f>IF(ISBLANK(A103),"",IF(ISERROR(MATCH(A103,'Email Addresses'!$E:$E,FALSE)),"X",""))</f>
        <v/>
      </c>
    </row>
    <row r="104" spans="10:11" ht="20" x14ac:dyDescent="0.2">
      <c r="J104" s="8" t="str">
        <f>IF(ISERROR(VLOOKUP(A104,Database!$B:$C,1,FALSE)),"",IF(VLOOKUP(A104,Database!$B:$C,2,FALSE)="X","X",""))</f>
        <v/>
      </c>
      <c r="K104" s="8" t="str">
        <f>IF(ISBLANK(A104),"",IF(ISERROR(MATCH(A104,'Email Addresses'!$E:$E,FALSE)),"X",""))</f>
        <v/>
      </c>
    </row>
    <row r="105" spans="10:11" ht="20" x14ac:dyDescent="0.2">
      <c r="J105" s="8" t="str">
        <f>IF(ISERROR(VLOOKUP(A105,Database!$B:$C,1,FALSE)),"",IF(VLOOKUP(A105,Database!$B:$C,2,FALSE)="X","X",""))</f>
        <v/>
      </c>
      <c r="K105" s="8" t="str">
        <f>IF(ISBLANK(A105),"",IF(ISERROR(MATCH(A105,'Email Addresses'!$E:$E,FALSE)),"X",""))</f>
        <v/>
      </c>
    </row>
    <row r="106" spans="10:11" ht="20" x14ac:dyDescent="0.2">
      <c r="J106" s="8" t="str">
        <f>IF(ISERROR(VLOOKUP(A106,Database!$B:$C,1,FALSE)),"",IF(VLOOKUP(A106,Database!$B:$C,2,FALSE)="X","X",""))</f>
        <v/>
      </c>
      <c r="K106" s="8" t="str">
        <f>IF(ISBLANK(A106),"",IF(ISERROR(MATCH(A106,'Email Addresses'!$E:$E,FALSE)),"X",""))</f>
        <v/>
      </c>
    </row>
    <row r="107" spans="10:11" ht="20" x14ac:dyDescent="0.2">
      <c r="J107" s="8" t="str">
        <f>IF(ISERROR(VLOOKUP(A107,Database!$B:$C,1,FALSE)),"",IF(VLOOKUP(A107,Database!$B:$C,2,FALSE)="X","X",""))</f>
        <v/>
      </c>
      <c r="K107" s="8" t="str">
        <f>IF(ISBLANK(A107),"",IF(ISERROR(MATCH(A107,'Email Addresses'!$E:$E,FALSE)),"X",""))</f>
        <v/>
      </c>
    </row>
    <row r="108" spans="10:11" ht="20" x14ac:dyDescent="0.2">
      <c r="J108" s="8" t="str">
        <f>IF(ISERROR(VLOOKUP(A108,Database!$B:$C,1,FALSE)),"",IF(VLOOKUP(A108,Database!$B:$C,2,FALSE)="X","X",""))</f>
        <v/>
      </c>
      <c r="K108" s="8" t="str">
        <f>IF(ISBLANK(A108),"",IF(ISERROR(MATCH(A108,'Email Addresses'!$E:$E,FALSE)),"X",""))</f>
        <v/>
      </c>
    </row>
    <row r="109" spans="10:11" ht="20" x14ac:dyDescent="0.2">
      <c r="J109" s="8" t="str">
        <f>IF(ISERROR(VLOOKUP(A109,Database!$B:$C,1,FALSE)),"",IF(VLOOKUP(A109,Database!$B:$C,2,FALSE)="X","X",""))</f>
        <v/>
      </c>
      <c r="K109" s="8" t="str">
        <f>IF(ISBLANK(A109),"",IF(ISERROR(MATCH(A109,'Email Addresses'!$E:$E,FALSE)),"X",""))</f>
        <v/>
      </c>
    </row>
    <row r="110" spans="10:11" ht="20" x14ac:dyDescent="0.2">
      <c r="J110" s="8" t="str">
        <f>IF(ISERROR(VLOOKUP(A110,Database!$B:$C,1,FALSE)),"",IF(VLOOKUP(A110,Database!$B:$C,2,FALSE)="X","X",""))</f>
        <v/>
      </c>
      <c r="K110" s="8" t="str">
        <f>IF(ISBLANK(A110),"",IF(ISERROR(MATCH(A110,'Email Addresses'!$E:$E,FALSE)),"X",""))</f>
        <v/>
      </c>
    </row>
    <row r="111" spans="10:11" ht="20" x14ac:dyDescent="0.2">
      <c r="J111" s="8" t="str">
        <f>IF(ISERROR(VLOOKUP(A111,Database!$B:$C,1,FALSE)),"",IF(VLOOKUP(A111,Database!$B:$C,2,FALSE)="X","X",""))</f>
        <v/>
      </c>
      <c r="K111" s="8" t="str">
        <f>IF(ISBLANK(A111),"",IF(ISERROR(MATCH(A111,'Email Addresses'!$E:$E,FALSE)),"X",""))</f>
        <v/>
      </c>
    </row>
    <row r="112" spans="10:11" ht="20" x14ac:dyDescent="0.2">
      <c r="J112" s="8" t="str">
        <f>IF(ISERROR(VLOOKUP(A112,Database!$B:$C,1,FALSE)),"",IF(VLOOKUP(A112,Database!$B:$C,2,FALSE)="X","X",""))</f>
        <v/>
      </c>
      <c r="K112" s="8" t="str">
        <f>IF(ISBLANK(A112),"",IF(ISERROR(MATCH(A112,'Email Addresses'!$E:$E,FALSE)),"X",""))</f>
        <v/>
      </c>
    </row>
    <row r="113" spans="10:11" ht="20" x14ac:dyDescent="0.2">
      <c r="J113" s="8" t="str">
        <f>IF(ISERROR(VLOOKUP(A113,Database!$B:$C,1,FALSE)),"",IF(VLOOKUP(A113,Database!$B:$C,2,FALSE)="X","X",""))</f>
        <v/>
      </c>
      <c r="K113" s="8" t="str">
        <f>IF(ISBLANK(A113),"",IF(ISERROR(MATCH(A113,'Email Addresses'!$E:$E,FALSE)),"X",""))</f>
        <v/>
      </c>
    </row>
    <row r="114" spans="10:11" ht="20" x14ac:dyDescent="0.2">
      <c r="J114" s="8" t="str">
        <f>IF(ISERROR(VLOOKUP(A114,Database!$B:$C,1,FALSE)),"",IF(VLOOKUP(A114,Database!$B:$C,2,FALSE)="X","X",""))</f>
        <v/>
      </c>
      <c r="K114" s="8" t="str">
        <f>IF(ISBLANK(A114),"",IF(ISERROR(MATCH(A114,'Email Addresses'!$E:$E,FALSE)),"X",""))</f>
        <v/>
      </c>
    </row>
    <row r="115" spans="10:11" ht="20" x14ac:dyDescent="0.2">
      <c r="J115" s="8" t="str">
        <f>IF(ISERROR(VLOOKUP(A115,Database!$B:$C,1,FALSE)),"",IF(VLOOKUP(A115,Database!$B:$C,2,FALSE)="X","X",""))</f>
        <v/>
      </c>
      <c r="K115" s="8" t="str">
        <f>IF(ISBLANK(A115),"",IF(ISERROR(MATCH(A115,'Email Addresses'!$E:$E,FALSE)),"X",""))</f>
        <v/>
      </c>
    </row>
    <row r="116" spans="10:11" ht="20" x14ac:dyDescent="0.2">
      <c r="J116" s="8" t="str">
        <f>IF(ISERROR(VLOOKUP(A116,Database!$B:$C,1,FALSE)),"",IF(VLOOKUP(A116,Database!$B:$C,2,FALSE)="X","X",""))</f>
        <v/>
      </c>
      <c r="K116" s="8" t="str">
        <f>IF(ISBLANK(A116),"",IF(ISERROR(MATCH(A116,'Email Addresses'!$E:$E,FALSE)),"X",""))</f>
        <v/>
      </c>
    </row>
    <row r="117" spans="10:11" ht="20" x14ac:dyDescent="0.2">
      <c r="J117" s="8" t="str">
        <f>IF(ISERROR(VLOOKUP(A117,Database!$B:$C,1,FALSE)),"",IF(VLOOKUP(A117,Database!$B:$C,2,FALSE)="X","X",""))</f>
        <v/>
      </c>
      <c r="K117" s="8" t="str">
        <f>IF(ISBLANK(A117),"",IF(ISERROR(MATCH(A117,'Email Addresses'!$E:$E,FALSE)),"X",""))</f>
        <v/>
      </c>
    </row>
    <row r="118" spans="10:11" ht="20" x14ac:dyDescent="0.2">
      <c r="J118" s="8" t="str">
        <f>IF(ISERROR(VLOOKUP(A118,Database!$B:$C,1,FALSE)),"",IF(VLOOKUP(A118,Database!$B:$C,2,FALSE)="X","X",""))</f>
        <v/>
      </c>
      <c r="K118" s="8" t="str">
        <f>IF(ISBLANK(A118),"",IF(ISERROR(MATCH(A118,'Email Addresses'!$E:$E,FALSE)),"X",""))</f>
        <v/>
      </c>
    </row>
    <row r="119" spans="10:11" ht="20" x14ac:dyDescent="0.2">
      <c r="J119" s="8" t="str">
        <f>IF(ISERROR(VLOOKUP(A119,Database!$B:$C,1,FALSE)),"",IF(VLOOKUP(A119,Database!$B:$C,2,FALSE)="X","X",""))</f>
        <v/>
      </c>
      <c r="K119" s="8" t="str">
        <f>IF(ISBLANK(A119),"",IF(ISERROR(MATCH(A119,'Email Addresses'!$E:$E,FALSE)),"X",""))</f>
        <v/>
      </c>
    </row>
    <row r="120" spans="10:11" ht="20" x14ac:dyDescent="0.2">
      <c r="J120" s="8" t="str">
        <f>IF(ISERROR(VLOOKUP(A120,Database!$B:$C,1,FALSE)),"",IF(VLOOKUP(A120,Database!$B:$C,2,FALSE)="X","X",""))</f>
        <v/>
      </c>
      <c r="K120" s="8" t="str">
        <f>IF(ISBLANK(A120),"",IF(ISERROR(MATCH(A120,'Email Addresses'!$E:$E,FALSE)),"X",""))</f>
        <v/>
      </c>
    </row>
    <row r="121" spans="10:11" ht="20" x14ac:dyDescent="0.2">
      <c r="J121" s="8" t="str">
        <f>IF(ISERROR(VLOOKUP(A121,Database!$B:$C,1,FALSE)),"",IF(VLOOKUP(A121,Database!$B:$C,2,FALSE)="X","X",""))</f>
        <v/>
      </c>
      <c r="K121" s="8" t="str">
        <f>IF(ISBLANK(A121),"",IF(ISERROR(MATCH(A121,'Email Addresses'!$E:$E,FALSE)),"X",""))</f>
        <v/>
      </c>
    </row>
    <row r="122" spans="10:11" ht="20" x14ac:dyDescent="0.2">
      <c r="J122" s="8" t="str">
        <f>IF(ISERROR(VLOOKUP(A122,Database!$B:$C,1,FALSE)),"",IF(VLOOKUP(A122,Database!$B:$C,2,FALSE)="X","X",""))</f>
        <v/>
      </c>
      <c r="K122" s="8" t="str">
        <f>IF(ISBLANK(A122),"",IF(ISERROR(MATCH(A122,'Email Addresses'!$E:$E,FALSE)),"X",""))</f>
        <v/>
      </c>
    </row>
    <row r="123" spans="10:11" ht="20" x14ac:dyDescent="0.2">
      <c r="J123" s="8" t="str">
        <f>IF(ISERROR(VLOOKUP(A123,Database!$B:$C,1,FALSE)),"",IF(VLOOKUP(A123,Database!$B:$C,2,FALSE)="X","X",""))</f>
        <v/>
      </c>
      <c r="K123" s="8" t="str">
        <f>IF(ISBLANK(A123),"",IF(ISERROR(MATCH(A123,'Email Addresses'!$E:$E,FALSE)),"X",""))</f>
        <v/>
      </c>
    </row>
    <row r="124" spans="10:11" ht="20" x14ac:dyDescent="0.2">
      <c r="J124" s="8" t="str">
        <f>IF(ISERROR(VLOOKUP(A124,Database!$B:$C,1,FALSE)),"",IF(VLOOKUP(A124,Database!$B:$C,2,FALSE)="X","X",""))</f>
        <v/>
      </c>
      <c r="K124" s="8" t="str">
        <f>IF(ISBLANK(A124),"",IF(ISERROR(MATCH(A124,'Email Addresses'!$E:$E,FALSE)),"X",""))</f>
        <v/>
      </c>
    </row>
    <row r="125" spans="10:11" ht="20" x14ac:dyDescent="0.2">
      <c r="J125" s="8" t="str">
        <f>IF(ISERROR(VLOOKUP(A125,Database!$B:$C,1,FALSE)),"",IF(VLOOKUP(A125,Database!$B:$C,2,FALSE)="X","X",""))</f>
        <v/>
      </c>
      <c r="K125" s="8" t="str">
        <f>IF(ISBLANK(A125),"",IF(ISERROR(MATCH(A125,'Email Addresses'!$E:$E,FALSE)),"X",""))</f>
        <v/>
      </c>
    </row>
    <row r="126" spans="10:11" ht="20" x14ac:dyDescent="0.2">
      <c r="J126" s="8" t="str">
        <f>IF(ISERROR(VLOOKUP(A126,Database!$B:$C,1,FALSE)),"",IF(VLOOKUP(A126,Database!$B:$C,2,FALSE)="X","X",""))</f>
        <v/>
      </c>
      <c r="K126" s="8" t="str">
        <f>IF(ISBLANK(A126),"",IF(ISERROR(MATCH(A126,'Email Addresses'!$E:$E,FALSE)),"X",""))</f>
        <v/>
      </c>
    </row>
    <row r="127" spans="10:11" ht="20" x14ac:dyDescent="0.2">
      <c r="J127" s="8" t="str">
        <f>IF(ISERROR(VLOOKUP(A127,Database!$B:$C,1,FALSE)),"",IF(VLOOKUP(A127,Database!$B:$C,2,FALSE)="X","X",""))</f>
        <v/>
      </c>
      <c r="K127" s="8" t="str">
        <f>IF(ISBLANK(A127),"",IF(ISERROR(MATCH(A127,'Email Addresses'!$E:$E,FALSE)),"X",""))</f>
        <v/>
      </c>
    </row>
    <row r="128" spans="10:11" ht="20" x14ac:dyDescent="0.2">
      <c r="J128" s="8" t="str">
        <f>IF(ISERROR(VLOOKUP(A128,Database!$B:$C,1,FALSE)),"",IF(VLOOKUP(A128,Database!$B:$C,2,FALSE)="X","X",""))</f>
        <v/>
      </c>
      <c r="K128" s="8" t="str">
        <f>IF(ISBLANK(A128),"",IF(ISERROR(MATCH(A128,'Email Addresses'!$E:$E,FALSE)),"X",""))</f>
        <v/>
      </c>
    </row>
    <row r="129" spans="10:11" ht="20" x14ac:dyDescent="0.2">
      <c r="J129" s="8" t="str">
        <f>IF(ISERROR(VLOOKUP(A129,Database!$B:$C,1,FALSE)),"",IF(VLOOKUP(A129,Database!$B:$C,2,FALSE)="X","X",""))</f>
        <v/>
      </c>
      <c r="K129" s="8" t="str">
        <f>IF(ISBLANK(A129),"",IF(ISERROR(MATCH(A129,'Email Addresses'!$E:$E,FALSE)),"X",""))</f>
        <v/>
      </c>
    </row>
    <row r="130" spans="10:11" ht="20" x14ac:dyDescent="0.2">
      <c r="J130" s="8" t="str">
        <f>IF(ISERROR(VLOOKUP(A130,Database!$B:$C,1,FALSE)),"",IF(VLOOKUP(A130,Database!$B:$C,2,FALSE)="X","X",""))</f>
        <v/>
      </c>
      <c r="K130" s="8" t="str">
        <f>IF(ISBLANK(A130),"",IF(ISERROR(MATCH(A130,'Email Addresses'!$E:$E,FALSE)),"X",""))</f>
        <v/>
      </c>
    </row>
    <row r="131" spans="10:11" ht="20" x14ac:dyDescent="0.2">
      <c r="J131" s="8" t="str">
        <f>IF(ISERROR(VLOOKUP(A131,Database!$B:$C,1,FALSE)),"",IF(VLOOKUP(A131,Database!$B:$C,2,FALSE)="X","X",""))</f>
        <v/>
      </c>
      <c r="K131" s="8" t="str">
        <f>IF(ISBLANK(A131),"",IF(ISERROR(MATCH(A131,'Email Addresses'!$E:$E,FALSE)),"X",""))</f>
        <v/>
      </c>
    </row>
    <row r="132" spans="10:11" ht="20" x14ac:dyDescent="0.2">
      <c r="J132" s="8" t="str">
        <f>IF(ISERROR(VLOOKUP(A132,Database!$B:$C,1,FALSE)),"",IF(VLOOKUP(A132,Database!$B:$C,2,FALSE)="X","X",""))</f>
        <v/>
      </c>
      <c r="K132" s="8" t="str">
        <f>IF(ISBLANK(A132),"",IF(ISERROR(MATCH(A132,'Email Addresses'!$E:$E,FALSE)),"X",""))</f>
        <v/>
      </c>
    </row>
    <row r="133" spans="10:11" ht="20" x14ac:dyDescent="0.2">
      <c r="J133" s="8" t="str">
        <f>IF(ISERROR(VLOOKUP(A133,Database!$B:$C,1,FALSE)),"",IF(VLOOKUP(A133,Database!$B:$C,2,FALSE)="X","X",""))</f>
        <v/>
      </c>
      <c r="K133" s="8" t="str">
        <f>IF(ISBLANK(A133),"",IF(ISERROR(MATCH(A133,'Email Addresses'!$E:$E,FALSE)),"X",""))</f>
        <v/>
      </c>
    </row>
    <row r="134" spans="10:11" ht="20" x14ac:dyDescent="0.2">
      <c r="J134" s="8" t="str">
        <f>IF(ISERROR(VLOOKUP(A134,Database!$B:$C,1,FALSE)),"",IF(VLOOKUP(A134,Database!$B:$C,2,FALSE)="X","X",""))</f>
        <v/>
      </c>
      <c r="K134" s="8" t="str">
        <f>IF(ISBLANK(A134),"",IF(ISERROR(MATCH(A134,'Email Addresses'!$E:$E,FALSE)),"X",""))</f>
        <v/>
      </c>
    </row>
    <row r="135" spans="10:11" ht="20" x14ac:dyDescent="0.2">
      <c r="J135" s="8" t="str">
        <f>IF(ISERROR(VLOOKUP(A135,Database!$B:$C,1,FALSE)),"",IF(VLOOKUP(A135,Database!$B:$C,2,FALSE)="X","X",""))</f>
        <v/>
      </c>
      <c r="K135" s="8" t="str">
        <f>IF(ISBLANK(A135),"",IF(ISERROR(MATCH(A135,'Email Addresses'!$E:$E,FALSE)),"X",""))</f>
        <v/>
      </c>
    </row>
    <row r="136" spans="10:11" ht="20" x14ac:dyDescent="0.2">
      <c r="J136" s="8" t="str">
        <f>IF(ISERROR(VLOOKUP(A136,Database!$B:$C,1,FALSE)),"",IF(VLOOKUP(A136,Database!$B:$C,2,FALSE)="X","X",""))</f>
        <v/>
      </c>
      <c r="K136" s="8" t="str">
        <f>IF(ISBLANK(A136),"",IF(ISERROR(MATCH(A136,'Email Addresses'!$E:$E,FALSE)),"X",""))</f>
        <v/>
      </c>
    </row>
    <row r="137" spans="10:11" ht="20" x14ac:dyDescent="0.2">
      <c r="J137" s="8" t="str">
        <f>IF(ISERROR(VLOOKUP(A137,Database!$B:$C,1,FALSE)),"",IF(VLOOKUP(A137,Database!$B:$C,2,FALSE)="X","X",""))</f>
        <v/>
      </c>
      <c r="K137" s="8" t="str">
        <f>IF(ISBLANK(A137),"",IF(ISERROR(MATCH(A137,'Email Addresses'!$E:$E,FALSE)),"X",""))</f>
        <v/>
      </c>
    </row>
    <row r="138" spans="10:11" ht="20" x14ac:dyDescent="0.2">
      <c r="J138" s="8" t="str">
        <f>IF(ISERROR(VLOOKUP(A138,Database!$B:$C,1,FALSE)),"",IF(VLOOKUP(A138,Database!$B:$C,2,FALSE)="X","X",""))</f>
        <v/>
      </c>
      <c r="K138" s="8" t="str">
        <f>IF(ISBLANK(A138),"",IF(ISERROR(MATCH(A138,'Email Addresses'!$E:$E,FALSE)),"X",""))</f>
        <v/>
      </c>
    </row>
    <row r="139" spans="10:11" ht="20" x14ac:dyDescent="0.2">
      <c r="J139" s="8" t="str">
        <f>IF(ISERROR(VLOOKUP(A139,Database!$B:$C,1,FALSE)),"",IF(VLOOKUP(A139,Database!$B:$C,2,FALSE)="X","X",""))</f>
        <v/>
      </c>
      <c r="K139" s="8" t="str">
        <f>IF(ISBLANK(A139),"",IF(ISERROR(MATCH(A139,'Email Addresses'!$E:$E,FALSE)),"X",""))</f>
        <v/>
      </c>
    </row>
    <row r="140" spans="10:11" ht="20" x14ac:dyDescent="0.2">
      <c r="J140" s="8" t="str">
        <f>IF(ISERROR(VLOOKUP(A140,Database!$B:$C,1,FALSE)),"",IF(VLOOKUP(A140,Database!$B:$C,2,FALSE)="X","X",""))</f>
        <v/>
      </c>
      <c r="K140" s="8" t="str">
        <f>IF(ISBLANK(A140),"",IF(ISERROR(MATCH(A140,'Email Addresses'!$E:$E,FALSE)),"X",""))</f>
        <v/>
      </c>
    </row>
    <row r="141" spans="10:11" ht="20" x14ac:dyDescent="0.2">
      <c r="J141" s="8" t="str">
        <f>IF(ISERROR(VLOOKUP(A141,Database!$B:$C,1,FALSE)),"",IF(VLOOKUP(A141,Database!$B:$C,2,FALSE)="X","X",""))</f>
        <v/>
      </c>
      <c r="K141" s="8" t="str">
        <f>IF(ISBLANK(A141),"",IF(ISERROR(MATCH(A141,'Email Addresses'!$E:$E,FALSE)),"X",""))</f>
        <v/>
      </c>
    </row>
    <row r="142" spans="10:11" ht="20" x14ac:dyDescent="0.2">
      <c r="J142" s="8" t="str">
        <f>IF(ISERROR(VLOOKUP(A142,Database!$B:$C,1,FALSE)),"",IF(VLOOKUP(A142,Database!$B:$C,2,FALSE)="X","X",""))</f>
        <v/>
      </c>
      <c r="K142" s="8" t="str">
        <f>IF(ISBLANK(A142),"",IF(ISERROR(MATCH(A142,'Email Addresses'!$E:$E,FALSE)),"X",""))</f>
        <v/>
      </c>
    </row>
    <row r="143" spans="10:11" ht="20" x14ac:dyDescent="0.2">
      <c r="J143" s="8" t="str">
        <f>IF(ISERROR(VLOOKUP(A143,Database!$B:$C,1,FALSE)),"",IF(VLOOKUP(A143,Database!$B:$C,2,FALSE)="X","X",""))</f>
        <v/>
      </c>
      <c r="K143" s="8" t="str">
        <f>IF(ISBLANK(A143),"",IF(ISERROR(MATCH(A143,'Email Addresses'!$E:$E,FALSE)),"X",""))</f>
        <v/>
      </c>
    </row>
    <row r="144" spans="10:11" ht="20" x14ac:dyDescent="0.2">
      <c r="J144" s="8" t="str">
        <f>IF(ISERROR(VLOOKUP(A144,Database!$B:$C,1,FALSE)),"",IF(VLOOKUP(A144,Database!$B:$C,2,FALSE)="X","X",""))</f>
        <v/>
      </c>
      <c r="K144" s="8" t="str">
        <f>IF(ISBLANK(A144),"",IF(ISERROR(MATCH(A144,'Email Addresses'!$E:$E,FALSE)),"X",""))</f>
        <v/>
      </c>
    </row>
    <row r="145" spans="10:11" ht="20" x14ac:dyDescent="0.2">
      <c r="J145" s="8" t="str">
        <f>IF(ISERROR(VLOOKUP(A145,Database!$B:$C,1,FALSE)),"",IF(VLOOKUP(A145,Database!$B:$C,2,FALSE)="X","X",""))</f>
        <v/>
      </c>
      <c r="K145" s="8" t="str">
        <f>IF(ISBLANK(A145),"",IF(ISERROR(MATCH(A145,'Email Addresses'!$E:$E,FALSE)),"X",""))</f>
        <v/>
      </c>
    </row>
    <row r="146" spans="10:11" ht="20" x14ac:dyDescent="0.2">
      <c r="J146" s="8" t="str">
        <f>IF(ISERROR(VLOOKUP(A146,Database!$B:$C,1,FALSE)),"",IF(VLOOKUP(A146,Database!$B:$C,2,FALSE)="X","X",""))</f>
        <v/>
      </c>
      <c r="K146" s="8" t="str">
        <f>IF(ISBLANK(A146),"",IF(ISERROR(MATCH(A146,'Email Addresses'!$E:$E,FALSE)),"X",""))</f>
        <v/>
      </c>
    </row>
    <row r="147" spans="10:11" ht="20" x14ac:dyDescent="0.2">
      <c r="J147" s="8" t="str">
        <f>IF(ISERROR(VLOOKUP(A147,Database!$B:$C,1,FALSE)),"",IF(VLOOKUP(A147,Database!$B:$C,2,FALSE)="X","X",""))</f>
        <v/>
      </c>
      <c r="K147" s="8" t="str">
        <f>IF(ISBLANK(A147),"",IF(ISERROR(MATCH(A147,'Email Addresses'!$E:$E,FALSE)),"X",""))</f>
        <v/>
      </c>
    </row>
    <row r="148" spans="10:11" ht="20" x14ac:dyDescent="0.2">
      <c r="J148" s="8" t="str">
        <f>IF(ISERROR(VLOOKUP(A148,Database!$B:$C,1,FALSE)),"",IF(VLOOKUP(A148,Database!$B:$C,2,FALSE)="X","X",""))</f>
        <v/>
      </c>
      <c r="K148" s="8" t="str">
        <f>IF(ISBLANK(A148),"",IF(ISERROR(MATCH(A148,'Email Addresses'!$E:$E,FALSE)),"X",""))</f>
        <v/>
      </c>
    </row>
    <row r="149" spans="10:11" ht="20" x14ac:dyDescent="0.2">
      <c r="J149" s="8" t="str">
        <f>IF(ISERROR(VLOOKUP(A149,Database!$B:$C,1,FALSE)),"",IF(VLOOKUP(A149,Database!$B:$C,2,FALSE)="X","X",""))</f>
        <v/>
      </c>
      <c r="K149" s="8" t="str">
        <f>IF(ISBLANK(A149),"",IF(ISERROR(MATCH(A149,'Email Addresses'!$E:$E,FALSE)),"X",""))</f>
        <v/>
      </c>
    </row>
    <row r="150" spans="10:11" ht="20" x14ac:dyDescent="0.2">
      <c r="J150" s="8" t="str">
        <f>IF(ISERROR(VLOOKUP(A150,Database!$B:$C,1,FALSE)),"",IF(VLOOKUP(A150,Database!$B:$C,2,FALSE)="X","X",""))</f>
        <v/>
      </c>
      <c r="K150" s="8" t="str">
        <f>IF(ISBLANK(A150),"",IF(ISERROR(MATCH(A150,'Email Addresses'!$E:$E,FALSE)),"X",""))</f>
        <v/>
      </c>
    </row>
    <row r="151" spans="10:11" ht="20" x14ac:dyDescent="0.2">
      <c r="J151" s="8" t="str">
        <f>IF(ISERROR(VLOOKUP(A151,Database!$B:$C,1,FALSE)),"",IF(VLOOKUP(A151,Database!$B:$C,2,FALSE)="X","X",""))</f>
        <v/>
      </c>
      <c r="K151" s="8" t="str">
        <f>IF(ISBLANK(A151),"",IF(ISERROR(MATCH(A151,'Email Addresses'!$E:$E,FALSE)),"X",""))</f>
        <v/>
      </c>
    </row>
    <row r="152" spans="10:11" ht="20" x14ac:dyDescent="0.2">
      <c r="J152" s="8" t="str">
        <f>IF(ISERROR(VLOOKUP(A152,Database!$B:$C,1,FALSE)),"",IF(VLOOKUP(A152,Database!$B:$C,2,FALSE)="X","X",""))</f>
        <v/>
      </c>
      <c r="K152" s="8" t="str">
        <f>IF(ISBLANK(A152),"",IF(ISERROR(MATCH(A152,'Email Addresses'!$E:$E,FALSE)),"X",""))</f>
        <v/>
      </c>
    </row>
    <row r="153" spans="10:11" ht="20" x14ac:dyDescent="0.2">
      <c r="J153" s="8" t="str">
        <f>IF(ISERROR(VLOOKUP(A153,Database!$B:$C,1,FALSE)),"",IF(VLOOKUP(A153,Database!$B:$C,2,FALSE)="X","X",""))</f>
        <v/>
      </c>
      <c r="K153" s="8" t="str">
        <f>IF(ISBLANK(A153),"",IF(ISERROR(MATCH(A153,'Email Addresses'!$E:$E,FALSE)),"X",""))</f>
        <v/>
      </c>
    </row>
    <row r="154" spans="10:11" ht="20" x14ac:dyDescent="0.2">
      <c r="J154" s="8" t="str">
        <f>IF(ISERROR(VLOOKUP(A154,Database!$B:$C,1,FALSE)),"",IF(VLOOKUP(A154,Database!$B:$C,2,FALSE)="X","X",""))</f>
        <v/>
      </c>
      <c r="K154" s="8" t="str">
        <f>IF(ISBLANK(A154),"",IF(ISERROR(MATCH(A154,'Email Addresses'!$E:$E,FALSE)),"X",""))</f>
        <v/>
      </c>
    </row>
    <row r="155" spans="10:11" ht="20" x14ac:dyDescent="0.2">
      <c r="J155" s="8" t="str">
        <f>IF(ISERROR(VLOOKUP(A155,Database!$B:$C,1,FALSE)),"",IF(VLOOKUP(A155,Database!$B:$C,2,FALSE)="X","X",""))</f>
        <v/>
      </c>
      <c r="K155" s="8" t="str">
        <f>IF(ISBLANK(A155),"",IF(ISERROR(MATCH(A155,'Email Addresses'!$E:$E,FALSE)),"X",""))</f>
        <v/>
      </c>
    </row>
    <row r="156" spans="10:11" ht="20" x14ac:dyDescent="0.2">
      <c r="J156" s="8" t="str">
        <f>IF(ISERROR(VLOOKUP(A156,Database!$B:$C,1,FALSE)),"",IF(VLOOKUP(A156,Database!$B:$C,2,FALSE)="X","X",""))</f>
        <v/>
      </c>
      <c r="K156" s="8" t="str">
        <f>IF(ISBLANK(A156),"",IF(ISERROR(MATCH(A156,'Email Addresses'!$E:$E,FALSE)),"X",""))</f>
        <v/>
      </c>
    </row>
    <row r="157" spans="10:11" ht="20" x14ac:dyDescent="0.2">
      <c r="J157" s="8" t="str">
        <f>IF(ISERROR(VLOOKUP(A157,Database!$B:$C,1,FALSE)),"",IF(VLOOKUP(A157,Database!$B:$C,2,FALSE)="X","X",""))</f>
        <v/>
      </c>
      <c r="K157" s="8" t="str">
        <f>IF(ISBLANK(A157),"",IF(ISERROR(MATCH(A157,'Email Addresses'!$E:$E,FALSE)),"X",""))</f>
        <v/>
      </c>
    </row>
    <row r="158" spans="10:11" ht="20" x14ac:dyDescent="0.2">
      <c r="J158" s="8" t="str">
        <f>IF(ISERROR(VLOOKUP(A158,Database!$B:$C,1,FALSE)),"",IF(VLOOKUP(A158,Database!$B:$C,2,FALSE)="X","X",""))</f>
        <v/>
      </c>
      <c r="K158" s="8" t="str">
        <f>IF(ISBLANK(A158),"",IF(ISERROR(MATCH(A158,'Email Addresses'!$E:$E,FALSE)),"X",""))</f>
        <v/>
      </c>
    </row>
    <row r="159" spans="10:11" ht="20" x14ac:dyDescent="0.2">
      <c r="J159" s="8" t="str">
        <f>IF(ISERROR(VLOOKUP(A159,Database!$B:$C,1,FALSE)),"",IF(VLOOKUP(A159,Database!$B:$C,2,FALSE)="X","X",""))</f>
        <v/>
      </c>
      <c r="K159" s="8" t="str">
        <f>IF(ISBLANK(A159),"",IF(ISERROR(MATCH(A159,'Email Addresses'!$E:$E,FALSE)),"X",""))</f>
        <v/>
      </c>
    </row>
    <row r="160" spans="10:11" ht="20" x14ac:dyDescent="0.2">
      <c r="J160" s="8" t="str">
        <f>IF(ISERROR(VLOOKUP(A160,Database!$B:$C,1,FALSE)),"",IF(VLOOKUP(A160,Database!$B:$C,2,FALSE)="X","X",""))</f>
        <v/>
      </c>
      <c r="K160" s="8" t="str">
        <f>IF(ISBLANK(A160),"",IF(ISERROR(MATCH(A160,'Email Addresses'!$E:$E,FALSE)),"X",""))</f>
        <v/>
      </c>
    </row>
    <row r="161" spans="10:11" ht="20" x14ac:dyDescent="0.2">
      <c r="J161" s="8" t="str">
        <f>IF(ISERROR(VLOOKUP(A161,Database!$B:$C,1,FALSE)),"",IF(VLOOKUP(A161,Database!$B:$C,2,FALSE)="X","X",""))</f>
        <v/>
      </c>
      <c r="K161" s="8" t="str">
        <f>IF(ISBLANK(A161),"",IF(ISERROR(MATCH(A161,'Email Addresses'!$E:$E,FALSE)),"X",""))</f>
        <v/>
      </c>
    </row>
    <row r="162" spans="10:11" ht="20" x14ac:dyDescent="0.2">
      <c r="J162" s="8" t="str">
        <f>IF(ISERROR(VLOOKUP(A162,Database!$B:$C,1,FALSE)),"",IF(VLOOKUP(A162,Database!$B:$C,2,FALSE)="X","X",""))</f>
        <v/>
      </c>
      <c r="K162" s="8" t="str">
        <f>IF(ISBLANK(A162),"",IF(ISERROR(MATCH(A162,'Email Addresses'!$E:$E,FALSE)),"X",""))</f>
        <v/>
      </c>
    </row>
    <row r="163" spans="10:11" ht="20" x14ac:dyDescent="0.2">
      <c r="J163" s="8" t="str">
        <f>IF(ISERROR(VLOOKUP(A163,Database!$B:$C,1,FALSE)),"",IF(VLOOKUP(A163,Database!$B:$C,2,FALSE)="X","X",""))</f>
        <v/>
      </c>
      <c r="K163" s="8" t="str">
        <f>IF(ISBLANK(A163),"",IF(ISERROR(MATCH(A163,'Email Addresses'!$E:$E,FALSE)),"X",""))</f>
        <v/>
      </c>
    </row>
    <row r="164" spans="10:11" ht="20" x14ac:dyDescent="0.2">
      <c r="J164" s="8" t="str">
        <f>IF(ISERROR(VLOOKUP(A164,Database!$B:$C,1,FALSE)),"",IF(VLOOKUP(A164,Database!$B:$C,2,FALSE)="X","X",""))</f>
        <v/>
      </c>
      <c r="K164" s="8" t="str">
        <f>IF(ISBLANK(A164),"",IF(ISERROR(MATCH(A164,'Email Addresses'!$E:$E,FALSE)),"X",""))</f>
        <v/>
      </c>
    </row>
    <row r="165" spans="10:11" ht="20" x14ac:dyDescent="0.2">
      <c r="J165" s="8" t="str">
        <f>IF(ISERROR(VLOOKUP(A165,Database!$B:$C,1,FALSE)),"",IF(VLOOKUP(A165,Database!$B:$C,2,FALSE)="X","X",""))</f>
        <v/>
      </c>
      <c r="K165" s="8" t="str">
        <f>IF(ISBLANK(A165),"",IF(ISERROR(MATCH(A165,'Email Addresses'!$E:$E,FALSE)),"X",""))</f>
        <v/>
      </c>
    </row>
    <row r="166" spans="10:11" ht="20" x14ac:dyDescent="0.2">
      <c r="J166" s="8" t="str">
        <f>IF(ISERROR(VLOOKUP(A166,Database!$B:$C,1,FALSE)),"",IF(VLOOKUP(A166,Database!$B:$C,2,FALSE)="X","X",""))</f>
        <v/>
      </c>
      <c r="K166" s="8" t="str">
        <f>IF(ISBLANK(A166),"",IF(ISERROR(MATCH(A166,'Email Addresses'!$E:$E,FALSE)),"X",""))</f>
        <v/>
      </c>
    </row>
    <row r="167" spans="10:11" ht="20" x14ac:dyDescent="0.2">
      <c r="J167" s="8" t="str">
        <f>IF(ISERROR(VLOOKUP(A167,Database!$B:$C,1,FALSE)),"",IF(VLOOKUP(A167,Database!$B:$C,2,FALSE)="X","X",""))</f>
        <v/>
      </c>
      <c r="K167" s="8" t="str">
        <f>IF(ISBLANK(A167),"",IF(ISERROR(MATCH(A167,'Email Addresses'!$E:$E,FALSE)),"X",""))</f>
        <v/>
      </c>
    </row>
    <row r="168" spans="10:11" ht="20" x14ac:dyDescent="0.2">
      <c r="J168" s="8" t="str">
        <f>IF(ISERROR(VLOOKUP(A168,Database!$B:$C,1,FALSE)),"",IF(VLOOKUP(A168,Database!$B:$C,2,FALSE)="X","X",""))</f>
        <v/>
      </c>
      <c r="K168" s="8" t="str">
        <f>IF(ISBLANK(A168),"",IF(ISERROR(MATCH(A168,'Email Addresses'!$E:$E,FALSE)),"X",""))</f>
        <v/>
      </c>
    </row>
    <row r="169" spans="10:11" ht="20" x14ac:dyDescent="0.2">
      <c r="J169" s="8" t="str">
        <f>IF(ISERROR(VLOOKUP(A169,Database!$B:$C,1,FALSE)),"",IF(VLOOKUP(A169,Database!$B:$C,2,FALSE)="X","X",""))</f>
        <v/>
      </c>
      <c r="K169" s="8" t="str">
        <f>IF(ISBLANK(A169),"",IF(ISERROR(MATCH(A169,'Email Addresses'!$E:$E,FALSE)),"X",""))</f>
        <v/>
      </c>
    </row>
    <row r="170" spans="10:11" ht="20" x14ac:dyDescent="0.2">
      <c r="J170" s="8" t="str">
        <f>IF(ISERROR(VLOOKUP(A170,Database!$B:$C,1,FALSE)),"",IF(VLOOKUP(A170,Database!$B:$C,2,FALSE)="X","X",""))</f>
        <v/>
      </c>
      <c r="K170" s="8" t="str">
        <f>IF(ISBLANK(A170),"",IF(ISERROR(MATCH(A170,'Email Addresses'!$E:$E,FALSE)),"X",""))</f>
        <v/>
      </c>
    </row>
    <row r="171" spans="10:11" ht="20" x14ac:dyDescent="0.2">
      <c r="J171" s="8" t="str">
        <f>IF(ISERROR(VLOOKUP(A171,Database!$B:$C,1,FALSE)),"",IF(VLOOKUP(A171,Database!$B:$C,2,FALSE)="X","X",""))</f>
        <v/>
      </c>
      <c r="K171" s="8" t="str">
        <f>IF(ISBLANK(A171),"",IF(ISERROR(MATCH(A171,'Email Addresses'!$E:$E,FALSE)),"X",""))</f>
        <v/>
      </c>
    </row>
    <row r="172" spans="10:11" ht="20" x14ac:dyDescent="0.2">
      <c r="J172" s="8" t="str">
        <f>IF(ISERROR(VLOOKUP(A172,Database!$B:$C,1,FALSE)),"",IF(VLOOKUP(A172,Database!$B:$C,2,FALSE)="X","X",""))</f>
        <v/>
      </c>
      <c r="K172" s="8" t="str">
        <f>IF(ISBLANK(A172),"",IF(ISERROR(MATCH(A172,'Email Addresses'!$E:$E,FALSE)),"X",""))</f>
        <v/>
      </c>
    </row>
    <row r="173" spans="10:11" ht="20" x14ac:dyDescent="0.2">
      <c r="J173" s="8" t="str">
        <f>IF(ISERROR(VLOOKUP(A173,Database!$B:$C,1,FALSE)),"",IF(VLOOKUP(A173,Database!$B:$C,2,FALSE)="X","X",""))</f>
        <v/>
      </c>
      <c r="K173" s="8" t="str">
        <f>IF(ISBLANK(A173),"",IF(ISERROR(MATCH(A173,'Email Addresses'!$E:$E,FALSE)),"X",""))</f>
        <v/>
      </c>
    </row>
    <row r="174" spans="10:11" ht="20" x14ac:dyDescent="0.2">
      <c r="J174" s="8" t="str">
        <f>IF(ISERROR(VLOOKUP(A174,Database!$B:$C,1,FALSE)),"",IF(VLOOKUP(A174,Database!$B:$C,2,FALSE)="X","X",""))</f>
        <v/>
      </c>
      <c r="K174" s="8" t="str">
        <f>IF(ISBLANK(A174),"",IF(ISERROR(MATCH(A174,'Email Addresses'!$E:$E,FALSE)),"X",""))</f>
        <v/>
      </c>
    </row>
    <row r="175" spans="10:11" ht="20" x14ac:dyDescent="0.2">
      <c r="J175" s="8" t="str">
        <f>IF(ISERROR(VLOOKUP(A175,Database!$B:$C,1,FALSE)),"",IF(VLOOKUP(A175,Database!$B:$C,2,FALSE)="X","X",""))</f>
        <v/>
      </c>
      <c r="K175" s="8" t="str">
        <f>IF(ISBLANK(A175),"",IF(ISERROR(MATCH(A175,'Email Addresses'!$E:$E,FALSE)),"X",""))</f>
        <v/>
      </c>
    </row>
    <row r="176" spans="10:11" ht="20" x14ac:dyDescent="0.2">
      <c r="J176" s="8" t="str">
        <f>IF(ISERROR(VLOOKUP(A176,Database!$B:$C,1,FALSE)),"",IF(VLOOKUP(A176,Database!$B:$C,2,FALSE)="X","X",""))</f>
        <v/>
      </c>
      <c r="K176" s="8" t="str">
        <f>IF(ISBLANK(A176),"",IF(ISERROR(MATCH(A176,'Email Addresses'!$E:$E,FALSE)),"X",""))</f>
        <v/>
      </c>
    </row>
    <row r="177" spans="10:11" ht="20" x14ac:dyDescent="0.2">
      <c r="J177" s="8" t="str">
        <f>IF(ISERROR(VLOOKUP(A177,Database!$B:$C,1,FALSE)),"",IF(VLOOKUP(A177,Database!$B:$C,2,FALSE)="X","X",""))</f>
        <v/>
      </c>
      <c r="K177" s="8" t="str">
        <f>IF(ISBLANK(A177),"",IF(ISERROR(MATCH(A177,'Email Addresses'!$E:$E,FALSE)),"X",""))</f>
        <v/>
      </c>
    </row>
    <row r="178" spans="10:11" ht="20" x14ac:dyDescent="0.2">
      <c r="J178" s="8" t="str">
        <f>IF(ISERROR(VLOOKUP(A178,Database!$B:$C,1,FALSE)),"",IF(VLOOKUP(A178,Database!$B:$C,2,FALSE)="X","X",""))</f>
        <v/>
      </c>
      <c r="K178" s="8" t="str">
        <f>IF(ISBLANK(A178),"",IF(ISERROR(MATCH(A178,'Email Addresses'!$E:$E,FALSE)),"X",""))</f>
        <v/>
      </c>
    </row>
    <row r="179" spans="10:11" ht="20" x14ac:dyDescent="0.2">
      <c r="J179" s="8" t="str">
        <f>IF(ISERROR(VLOOKUP(A179,Database!$B:$C,1,FALSE)),"",IF(VLOOKUP(A179,Database!$B:$C,2,FALSE)="X","X",""))</f>
        <v/>
      </c>
      <c r="K179" s="8" t="str">
        <f>IF(ISBLANK(A179),"",IF(ISERROR(MATCH(A179,'Email Addresses'!$E:$E,FALSE)),"X",""))</f>
        <v/>
      </c>
    </row>
    <row r="180" spans="10:11" ht="20" x14ac:dyDescent="0.2">
      <c r="J180" s="8" t="str">
        <f>IF(ISERROR(VLOOKUP(A180,Database!$B:$C,1,FALSE)),"",IF(VLOOKUP(A180,Database!$B:$C,2,FALSE)="X","X",""))</f>
        <v/>
      </c>
      <c r="K180" s="8" t="str">
        <f>IF(ISBLANK(A180),"",IF(ISERROR(MATCH(A180,'Email Addresses'!$E:$E,FALSE)),"X",""))</f>
        <v/>
      </c>
    </row>
    <row r="181" spans="10:11" ht="20" x14ac:dyDescent="0.2">
      <c r="J181" s="8" t="str">
        <f>IF(ISERROR(VLOOKUP(A181,Database!$B:$C,1,FALSE)),"",IF(VLOOKUP(A181,Database!$B:$C,2,FALSE)="X","X",""))</f>
        <v/>
      </c>
      <c r="K181" s="8" t="str">
        <f>IF(ISBLANK(A181),"",IF(ISERROR(MATCH(A181,'Email Addresses'!$E:$E,FALSE)),"X",""))</f>
        <v/>
      </c>
    </row>
    <row r="182" spans="10:11" ht="20" x14ac:dyDescent="0.2">
      <c r="J182" s="8" t="str">
        <f>IF(ISERROR(VLOOKUP(A182,Database!$B:$C,1,FALSE)),"",IF(VLOOKUP(A182,Database!$B:$C,2,FALSE)="X","X",""))</f>
        <v/>
      </c>
      <c r="K182" s="8" t="str">
        <f>IF(ISBLANK(A182),"",IF(ISERROR(MATCH(A182,'Email Addresses'!$E:$E,FALSE)),"X",""))</f>
        <v/>
      </c>
    </row>
    <row r="183" spans="10:11" ht="20" x14ac:dyDescent="0.2">
      <c r="J183" s="8" t="str">
        <f>IF(ISERROR(VLOOKUP(A183,Database!$B:$C,1,FALSE)),"",IF(VLOOKUP(A183,Database!$B:$C,2,FALSE)="X","X",""))</f>
        <v/>
      </c>
      <c r="K183" s="8" t="str">
        <f>IF(ISBLANK(A183),"",IF(ISERROR(MATCH(A183,'Email Addresses'!$E:$E,FALSE)),"X",""))</f>
        <v/>
      </c>
    </row>
    <row r="184" spans="10:11" ht="20" x14ac:dyDescent="0.2">
      <c r="J184" s="8" t="str">
        <f>IF(ISERROR(VLOOKUP(A184,Database!$B:$C,1,FALSE)),"",IF(VLOOKUP(A184,Database!$B:$C,2,FALSE)="X","X",""))</f>
        <v/>
      </c>
      <c r="K184" s="8" t="str">
        <f>IF(ISBLANK(A184),"",IF(ISERROR(MATCH(A184,'Email Addresses'!$E:$E,FALSE)),"X",""))</f>
        <v/>
      </c>
    </row>
    <row r="185" spans="10:11" ht="20" x14ac:dyDescent="0.2">
      <c r="J185" s="8" t="str">
        <f>IF(ISERROR(VLOOKUP(A185,Database!$B:$C,1,FALSE)),"",IF(VLOOKUP(A185,Database!$B:$C,2,FALSE)="X","X",""))</f>
        <v/>
      </c>
      <c r="K185" s="8" t="str">
        <f>IF(ISBLANK(A185),"",IF(ISERROR(MATCH(A185,'Email Addresses'!$E:$E,FALSE)),"X",""))</f>
        <v/>
      </c>
    </row>
    <row r="186" spans="10:11" ht="20" x14ac:dyDescent="0.2">
      <c r="J186" s="8" t="str">
        <f>IF(ISERROR(VLOOKUP(A186,Database!$B:$C,1,FALSE)),"",IF(VLOOKUP(A186,Database!$B:$C,2,FALSE)="X","X",""))</f>
        <v/>
      </c>
      <c r="K186" s="8" t="str">
        <f>IF(ISBLANK(A186),"",IF(ISERROR(MATCH(A186,'Email Addresses'!$E:$E,FALSE)),"X",""))</f>
        <v/>
      </c>
    </row>
    <row r="187" spans="10:11" ht="20" x14ac:dyDescent="0.2">
      <c r="J187" s="8" t="str">
        <f>IF(ISERROR(VLOOKUP(A187,Database!$B:$C,1,FALSE)),"",IF(VLOOKUP(A187,Database!$B:$C,2,FALSE)="X","X",""))</f>
        <v/>
      </c>
      <c r="K187" s="8" t="str">
        <f>IF(ISBLANK(A187),"",IF(ISERROR(MATCH(A187,'Email Addresses'!$E:$E,FALSE)),"X",""))</f>
        <v/>
      </c>
    </row>
    <row r="188" spans="10:11" ht="20" x14ac:dyDescent="0.2">
      <c r="J188" s="8" t="str">
        <f>IF(ISERROR(VLOOKUP(A188,Database!$B:$C,1,FALSE)),"",IF(VLOOKUP(A188,Database!$B:$C,2,FALSE)="X","X",""))</f>
        <v/>
      </c>
      <c r="K188" s="8" t="str">
        <f>IF(ISBLANK(A188),"",IF(ISERROR(MATCH(A188,'Email Addresses'!$E:$E,FALSE)),"X",""))</f>
        <v/>
      </c>
    </row>
    <row r="189" spans="10:11" ht="20" x14ac:dyDescent="0.2">
      <c r="J189" s="8" t="str">
        <f>IF(ISERROR(VLOOKUP(A189,Database!$B:$C,1,FALSE)),"",IF(VLOOKUP(A189,Database!$B:$C,2,FALSE)="X","X",""))</f>
        <v/>
      </c>
      <c r="K189" s="8" t="str">
        <f>IF(ISBLANK(A189),"",IF(ISERROR(MATCH(A189,'Email Addresses'!$E:$E,FALSE)),"X",""))</f>
        <v/>
      </c>
    </row>
    <row r="190" spans="10:11" ht="20" x14ac:dyDescent="0.2">
      <c r="J190" s="8" t="str">
        <f>IF(ISERROR(VLOOKUP(A190,Database!$B:$C,1,FALSE)),"",IF(VLOOKUP(A190,Database!$B:$C,2,FALSE)="X","X",""))</f>
        <v/>
      </c>
      <c r="K190" s="8" t="str">
        <f>IF(ISBLANK(A190),"",IF(ISERROR(MATCH(A190,'Email Addresses'!$E:$E,FALSE)),"X",""))</f>
        <v/>
      </c>
    </row>
    <row r="191" spans="10:11" ht="20" x14ac:dyDescent="0.2">
      <c r="J191" s="8" t="str">
        <f>IF(ISERROR(VLOOKUP(A191,Database!$B:$C,1,FALSE)),"",IF(VLOOKUP(A191,Database!$B:$C,2,FALSE)="X","X",""))</f>
        <v/>
      </c>
      <c r="K191" s="8" t="str">
        <f>IF(ISBLANK(A191),"",IF(ISERROR(MATCH(A191,'Email Addresses'!$E:$E,FALSE)),"X",""))</f>
        <v/>
      </c>
    </row>
    <row r="192" spans="10:11" ht="20" x14ac:dyDescent="0.2">
      <c r="J192" s="8" t="str">
        <f>IF(ISERROR(VLOOKUP(A192,Database!$B:$C,1,FALSE)),"",IF(VLOOKUP(A192,Database!$B:$C,2,FALSE)="X","X",""))</f>
        <v/>
      </c>
      <c r="K192" s="8" t="str">
        <f>IF(ISBLANK(A192),"",IF(ISERROR(MATCH(A192,'Email Addresses'!$E:$E,FALSE)),"X",""))</f>
        <v/>
      </c>
    </row>
    <row r="193" spans="10:11" ht="20" x14ac:dyDescent="0.2">
      <c r="J193" s="8" t="str">
        <f>IF(ISERROR(VLOOKUP(A193,Database!$B:$C,1,FALSE)),"",IF(VLOOKUP(A193,Database!$B:$C,2,FALSE)="X","X",""))</f>
        <v/>
      </c>
      <c r="K193" s="8" t="str">
        <f>IF(ISBLANK(A193),"",IF(ISERROR(MATCH(A193,'Email Addresses'!$E:$E,FALSE)),"X",""))</f>
        <v/>
      </c>
    </row>
    <row r="194" spans="10:11" ht="20" x14ac:dyDescent="0.2">
      <c r="J194" s="8" t="str">
        <f>IF(ISERROR(VLOOKUP(A194,Database!$B:$C,1,FALSE)),"",IF(VLOOKUP(A194,Database!$B:$C,2,FALSE)="X","X",""))</f>
        <v/>
      </c>
      <c r="K194" s="8" t="str">
        <f>IF(ISBLANK(A194),"",IF(ISERROR(MATCH(A194,'Email Addresses'!$E:$E,FALSE)),"X",""))</f>
        <v/>
      </c>
    </row>
    <row r="195" spans="10:11" ht="20" x14ac:dyDescent="0.2">
      <c r="J195" s="8" t="str">
        <f>IF(ISERROR(VLOOKUP(A195,Database!$B:$C,1,FALSE)),"",IF(VLOOKUP(A195,Database!$B:$C,2,FALSE)="X","X",""))</f>
        <v/>
      </c>
      <c r="K195" s="8" t="str">
        <f>IF(ISBLANK(A195),"",IF(ISERROR(MATCH(A195,'Email Addresses'!$E:$E,FALSE)),"X",""))</f>
        <v/>
      </c>
    </row>
    <row r="196" spans="10:11" ht="20" x14ac:dyDescent="0.2">
      <c r="J196" s="8" t="str">
        <f>IF(ISERROR(VLOOKUP(A196,Database!$B:$C,1,FALSE)),"",IF(VLOOKUP(A196,Database!$B:$C,2,FALSE)="X","X",""))</f>
        <v/>
      </c>
      <c r="K196" s="8" t="str">
        <f>IF(ISBLANK(A196),"",IF(ISERROR(MATCH(A196,'Email Addresses'!$E:$E,FALSE)),"X",""))</f>
        <v/>
      </c>
    </row>
    <row r="197" spans="10:11" ht="20" x14ac:dyDescent="0.2">
      <c r="J197" s="8" t="str">
        <f>IF(ISERROR(VLOOKUP(A197,Database!$B:$C,1,FALSE)),"",IF(VLOOKUP(A197,Database!$B:$C,2,FALSE)="X","X",""))</f>
        <v/>
      </c>
      <c r="K197" s="8" t="str">
        <f>IF(ISBLANK(A197),"",IF(ISERROR(MATCH(A197,'Email Addresses'!$E:$E,FALSE)),"X",""))</f>
        <v/>
      </c>
    </row>
    <row r="198" spans="10:11" ht="20" x14ac:dyDescent="0.2">
      <c r="J198" s="8" t="str">
        <f>IF(ISERROR(VLOOKUP(A198,Database!$B:$C,1,FALSE)),"",IF(VLOOKUP(A198,Database!$B:$C,2,FALSE)="X","X",""))</f>
        <v/>
      </c>
      <c r="K198" s="8" t="str">
        <f>IF(ISBLANK(A198),"",IF(ISERROR(MATCH(A198,'Email Addresses'!$E:$E,FALSE)),"X",""))</f>
        <v/>
      </c>
    </row>
    <row r="199" spans="10:11" ht="20" x14ac:dyDescent="0.2">
      <c r="J199" s="8" t="str">
        <f>IF(ISERROR(VLOOKUP(A199,Database!$B:$C,1,FALSE)),"",IF(VLOOKUP(A199,Database!$B:$C,2,FALSE)="X","X",""))</f>
        <v/>
      </c>
      <c r="K199" s="8" t="str">
        <f>IF(ISBLANK(A199),"",IF(ISERROR(MATCH(A199,'Email Addresses'!$E:$E,FALSE)),"X",""))</f>
        <v/>
      </c>
    </row>
    <row r="200" spans="10:11" ht="20" x14ac:dyDescent="0.2">
      <c r="J200" s="8" t="str">
        <f>IF(ISERROR(VLOOKUP(A200,Database!$B:$C,1,FALSE)),"",IF(VLOOKUP(A200,Database!$B:$C,2,FALSE)="X","X",""))</f>
        <v/>
      </c>
      <c r="K200" s="8" t="str">
        <f>IF(ISBLANK(A200),"",IF(ISERROR(MATCH(A200,'Email Addresses'!$E:$E,FALSE)),"X",""))</f>
        <v/>
      </c>
    </row>
    <row r="201" spans="10:11" ht="20" x14ac:dyDescent="0.2">
      <c r="K201" s="8" t="str">
        <f>IF(ISBLANK(A201),"",IF(ISERROR(MATCH(A201,'Email Addresses'!$E:$E,FALSE)),"X",""))</f>
        <v/>
      </c>
    </row>
    <row r="202" spans="10:11" ht="20" x14ac:dyDescent="0.2">
      <c r="K202" s="8" t="str">
        <f>IF(ISBLANK(A202),"",IF(ISERROR(MATCH(A202,'Email Addresses'!$E:$E,FALSE)),"X",""))</f>
        <v/>
      </c>
    </row>
    <row r="203" spans="10:11" ht="20" x14ac:dyDescent="0.2">
      <c r="K203" s="8" t="str">
        <f>IF(ISBLANK(A203),"",IF(ISERROR(MATCH(A203,'Email Addresses'!$E:$E,FALSE)),"X",""))</f>
        <v/>
      </c>
    </row>
    <row r="204" spans="10:11" ht="20" x14ac:dyDescent="0.2">
      <c r="K204" s="8" t="str">
        <f>IF(ISBLANK(A204),"",IF(ISERROR(MATCH(A204,'Email Addresses'!$E:$E,FALSE)),"X",""))</f>
        <v/>
      </c>
    </row>
    <row r="205" spans="10:11" ht="20" x14ac:dyDescent="0.2">
      <c r="K205" s="8" t="str">
        <f>IF(ISBLANK(A205),"",IF(ISERROR(MATCH(A205,'Email Addresses'!$E:$E,FALSE)),"X",""))</f>
        <v/>
      </c>
    </row>
    <row r="206" spans="10:11" ht="20" x14ac:dyDescent="0.2">
      <c r="K206" s="8" t="str">
        <f>IF(ISBLANK(A206),"",IF(ISERROR(MATCH(A206,'Email Addresses'!$E:$E,FALSE)),"X",""))</f>
        <v/>
      </c>
    </row>
    <row r="207" spans="10:11" ht="20" x14ac:dyDescent="0.2">
      <c r="K207" s="8" t="str">
        <f>IF(ISBLANK(A207),"",IF(ISERROR(MATCH(A207,'Email Addresses'!$E:$E,FALSE)),"X",""))</f>
        <v/>
      </c>
    </row>
    <row r="208" spans="10:11" ht="20" x14ac:dyDescent="0.2">
      <c r="K208" s="8" t="str">
        <f>IF(ISBLANK(A208),"",IF(ISERROR(MATCH(A208,'Email Addresses'!$E:$E,FALSE)),"X",""))</f>
        <v/>
      </c>
    </row>
    <row r="209" spans="11:11" ht="20" x14ac:dyDescent="0.2">
      <c r="K209" s="8" t="str">
        <f>IF(ISBLANK(A209),"",IF(ISERROR(MATCH(A209,'Email Addresses'!$E:$E,FALSE)),"X",""))</f>
        <v/>
      </c>
    </row>
    <row r="210" spans="11:11" ht="20" x14ac:dyDescent="0.2">
      <c r="K210" s="8" t="str">
        <f>IF(ISBLANK(A210),"",IF(ISERROR(MATCH(A210,'Email Addresses'!$E:$E,FALSE)),"X",""))</f>
        <v/>
      </c>
    </row>
    <row r="211" spans="11:11" ht="20" x14ac:dyDescent="0.2">
      <c r="K211" s="8" t="str">
        <f>IF(ISBLANK(A211),"",IF(ISERROR(MATCH(A211,'Email Addresses'!$E:$E,FALSE)),"X",""))</f>
        <v/>
      </c>
    </row>
    <row r="212" spans="11:11" ht="20" x14ac:dyDescent="0.2">
      <c r="K212" s="8" t="str">
        <f>IF(ISBLANK(A212),"",IF(ISERROR(MATCH(A212,'Email Addresses'!$E:$E,FALSE)),"X",""))</f>
        <v/>
      </c>
    </row>
    <row r="213" spans="11:11" ht="20" x14ac:dyDescent="0.2">
      <c r="K213" s="8" t="str">
        <f>IF(ISBLANK(A213),"",IF(ISERROR(MATCH(A213,'Email Addresses'!$E:$E,FALSE)),"X",""))</f>
        <v/>
      </c>
    </row>
    <row r="214" spans="11:11" ht="20" x14ac:dyDescent="0.2">
      <c r="K214" s="8" t="str">
        <f>IF(ISBLANK(A214),"",IF(ISERROR(MATCH(A214,'Email Addresses'!$E:$E,FALSE)),"X",""))</f>
        <v/>
      </c>
    </row>
    <row r="215" spans="11:11" ht="20" x14ac:dyDescent="0.2">
      <c r="K215" s="8" t="str">
        <f>IF(ISBLANK(A215),"",IF(ISERROR(MATCH(A215,'Email Addresses'!$E:$E,FALSE)),"X",""))</f>
        <v/>
      </c>
    </row>
    <row r="216" spans="11:11" ht="20" x14ac:dyDescent="0.2">
      <c r="K216" s="8" t="str">
        <f>IF(ISBLANK(A216),"",IF(ISERROR(MATCH(A216,'Email Addresses'!$E:$E,FALSE)),"X",""))</f>
        <v/>
      </c>
    </row>
    <row r="217" spans="11:11" ht="20" x14ac:dyDescent="0.2">
      <c r="K217" s="8" t="str">
        <f>IF(ISBLANK(A217),"",IF(ISERROR(MATCH(A217,'Email Addresses'!$E:$E,FALSE)),"X",""))</f>
        <v/>
      </c>
    </row>
    <row r="218" spans="11:11" ht="20" x14ac:dyDescent="0.2">
      <c r="K218" s="8" t="str">
        <f>IF(ISBLANK(A218),"",IF(ISERROR(MATCH(A218,'Email Addresses'!$E:$E,FALSE)),"X",""))</f>
        <v/>
      </c>
    </row>
    <row r="219" spans="11:11" ht="20" x14ac:dyDescent="0.2">
      <c r="K219" s="8" t="str">
        <f>IF(ISBLANK(A219),"",IF(ISERROR(MATCH(A219,'Email Addresses'!$E:$E,FALSE)),"X",""))</f>
        <v/>
      </c>
    </row>
    <row r="220" spans="11:11" ht="20" x14ac:dyDescent="0.2">
      <c r="K220" s="8" t="str">
        <f>IF(ISBLANK(A220),"",IF(ISERROR(MATCH(A220,'Email Addresses'!$E:$E,FALSE)),"X",""))</f>
        <v/>
      </c>
    </row>
    <row r="221" spans="11:11" ht="20" x14ac:dyDescent="0.2">
      <c r="K221" s="8" t="str">
        <f>IF(ISBLANK(A221),"",IF(ISERROR(MATCH(A221,'Email Addresses'!$E:$E,FALSE)),"X",""))</f>
        <v/>
      </c>
    </row>
    <row r="222" spans="11:11" ht="20" x14ac:dyDescent="0.2">
      <c r="K222" s="8" t="str">
        <f>IF(ISBLANK(A222),"",IF(ISERROR(MATCH(A222,'Email Addresses'!$E:$E,FALSE)),"X",""))</f>
        <v/>
      </c>
    </row>
  </sheetData>
  <sheetProtection algorithmName="SHA-512" hashValue="KAp8BQCau+LyX6jiOJFwqQNVFDgZPjrOxBi54TkbEXnQmY/wGbCspkowXVgBTwnixNBP4o97i74U0ODsvC0iZg==" saltValue="uWimv7tt4lbBsXqk1308cg==" spinCount="100000" sheet="1" objects="1" scenarios="1"/>
  <conditionalFormatting sqref="A1:H1048576">
    <cfRule type="expression" dxfId="0" priority="1">
      <formula>$J1="X"</formula>
    </cfRule>
  </conditionalFormatting>
  <pageMargins left="0.78740157499999996" right="0.78740157499999996" top="0.984251969" bottom="0.984251969" header="0.4921259845" footer="0.4921259845"/>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88"/>
  <sheetViews>
    <sheetView tabSelected="1" workbookViewId="0"/>
  </sheetViews>
  <sheetFormatPr baseColWidth="10" defaultColWidth="10.6640625" defaultRowHeight="19" x14ac:dyDescent="0.25"/>
  <cols>
    <col min="1" max="1" width="5.83203125" style="2" customWidth="1"/>
    <col min="2" max="2" width="8.83203125" style="2" customWidth="1"/>
    <col min="3" max="3" width="20.83203125" style="45" customWidth="1"/>
    <col min="4" max="4" width="20.83203125" style="29" customWidth="1"/>
    <col min="5" max="5" width="40.83203125" style="29" customWidth="1"/>
    <col min="6" max="6" width="7.83203125" style="1" customWidth="1"/>
    <col min="7" max="7" width="42.83203125" style="2" customWidth="1"/>
    <col min="8" max="8" width="10.6640625" style="2" customWidth="1"/>
    <col min="9" max="16384" width="10.6640625" style="2"/>
  </cols>
  <sheetData>
    <row r="2" spans="2:7" x14ac:dyDescent="0.25">
      <c r="B2" s="93" t="s">
        <v>2</v>
      </c>
      <c r="C2" s="42" t="s">
        <v>973</v>
      </c>
      <c r="D2" s="30" t="s">
        <v>974</v>
      </c>
      <c r="E2" s="31" t="s">
        <v>219</v>
      </c>
      <c r="F2" s="32" t="str">
        <f>IF(ISERROR(MATCH(E2,Database!$B:$B,FALSE)),"","X")</f>
        <v>X</v>
      </c>
      <c r="G2" s="33" t="str">
        <f>IF(F2="X","",CONCATENATE("&lt;",E2,"&gt;"))</f>
        <v/>
      </c>
    </row>
    <row r="3" spans="2:7" x14ac:dyDescent="0.25">
      <c r="B3" s="94"/>
      <c r="C3" s="66" t="s">
        <v>808</v>
      </c>
      <c r="D3" s="67" t="s">
        <v>807</v>
      </c>
      <c r="E3" s="68" t="s">
        <v>46</v>
      </c>
      <c r="F3" s="69" t="str">
        <f>IF(ISERROR(MATCH(E3,Database!$B:$B,FALSE)),"","X")</f>
        <v>X</v>
      </c>
      <c r="G3" s="34" t="str">
        <f t="shared" ref="G3" si="0">IF(F3="X","",CONCATENATE("&lt;",E3,"&gt;"))</f>
        <v/>
      </c>
    </row>
    <row r="4" spans="2:7" x14ac:dyDescent="0.25">
      <c r="B4" s="94"/>
      <c r="C4" s="66" t="s">
        <v>773</v>
      </c>
      <c r="D4" s="67" t="s">
        <v>772</v>
      </c>
      <c r="E4" s="68" t="s">
        <v>97</v>
      </c>
      <c r="F4" s="69" t="str">
        <f>IF(ISERROR(MATCH(E4,Database!$B:$B,FALSE)),"","X")</f>
        <v>X</v>
      </c>
      <c r="G4" s="34" t="str">
        <f t="shared" ref="G4:G67" si="1">IF(F4="X","",CONCATENATE("&lt;",E4,"&gt;"))</f>
        <v/>
      </c>
    </row>
    <row r="5" spans="2:7" x14ac:dyDescent="0.25">
      <c r="B5" s="94"/>
      <c r="C5" s="66" t="s">
        <v>1470</v>
      </c>
      <c r="D5" s="67" t="s">
        <v>1469</v>
      </c>
      <c r="E5" s="68" t="s">
        <v>1471</v>
      </c>
      <c r="F5" s="69" t="str">
        <f>IF(ISERROR(MATCH(E5,Database!$B:$B,FALSE)),"","X")</f>
        <v>X</v>
      </c>
      <c r="G5" s="34" t="str">
        <f t="shared" si="1"/>
        <v/>
      </c>
    </row>
    <row r="6" spans="2:7" x14ac:dyDescent="0.25">
      <c r="B6" s="94"/>
      <c r="C6" s="66" t="s">
        <v>882</v>
      </c>
      <c r="D6" s="67" t="s">
        <v>1007</v>
      </c>
      <c r="E6" s="68" t="s">
        <v>218</v>
      </c>
      <c r="F6" s="69" t="str">
        <f>IF(ISERROR(MATCH(E6,Database!$B:$B,FALSE)),"","X")</f>
        <v>X</v>
      </c>
      <c r="G6" s="34" t="str">
        <f t="shared" si="1"/>
        <v/>
      </c>
    </row>
    <row r="7" spans="2:7" x14ac:dyDescent="0.25">
      <c r="B7" s="94"/>
      <c r="C7" s="66" t="s">
        <v>816</v>
      </c>
      <c r="D7" s="67" t="s">
        <v>815</v>
      </c>
      <c r="E7" s="68" t="s">
        <v>1150</v>
      </c>
      <c r="F7" s="69" t="str">
        <f>IF(ISERROR(MATCH(E7,Database!$B:$B,FALSE)),"","X")</f>
        <v>X</v>
      </c>
      <c r="G7" s="34" t="str">
        <f t="shared" si="1"/>
        <v/>
      </c>
    </row>
    <row r="8" spans="2:7" x14ac:dyDescent="0.25">
      <c r="B8" s="94"/>
      <c r="C8" s="66" t="s">
        <v>620</v>
      </c>
      <c r="D8" s="67" t="s">
        <v>619</v>
      </c>
      <c r="E8" s="68" t="s">
        <v>50</v>
      </c>
      <c r="F8" s="69" t="str">
        <f>IF(ISERROR(MATCH(E8,Database!$B:$B,FALSE)),"","X")</f>
        <v>X</v>
      </c>
      <c r="G8" s="34" t="str">
        <f t="shared" si="1"/>
        <v/>
      </c>
    </row>
    <row r="9" spans="2:7" x14ac:dyDescent="0.25">
      <c r="B9" s="94"/>
      <c r="C9" s="66" t="s">
        <v>976</v>
      </c>
      <c r="D9" s="67" t="s">
        <v>1151</v>
      </c>
      <c r="E9" s="68" t="s">
        <v>127</v>
      </c>
      <c r="F9" s="69" t="str">
        <f>IF(ISERROR(MATCH(E9,Database!$B:$B,FALSE)),"","X")</f>
        <v/>
      </c>
      <c r="G9" s="34" t="str">
        <f t="shared" si="1"/>
        <v>&lt;dbelo@ctn.tecnico.ulisboa.pt&gt;</v>
      </c>
    </row>
    <row r="10" spans="2:7" x14ac:dyDescent="0.25">
      <c r="B10" s="94"/>
      <c r="C10" s="66" t="s">
        <v>1153</v>
      </c>
      <c r="D10" s="67" t="s">
        <v>1152</v>
      </c>
      <c r="E10" s="68" t="s">
        <v>1154</v>
      </c>
      <c r="F10" s="69" t="str">
        <f>IF(ISERROR(MATCH(E10,Database!$B:$B,FALSE)),"","X")</f>
        <v>X</v>
      </c>
      <c r="G10" s="34" t="str">
        <f t="shared" si="1"/>
        <v/>
      </c>
    </row>
    <row r="11" spans="2:7" x14ac:dyDescent="0.25">
      <c r="B11" s="94"/>
      <c r="C11" s="66" t="s">
        <v>748</v>
      </c>
      <c r="D11" s="67" t="s">
        <v>747</v>
      </c>
      <c r="E11" s="68" t="s">
        <v>40</v>
      </c>
      <c r="F11" s="69" t="str">
        <f>IF(ISERROR(MATCH(E11,Database!$B:$B,FALSE)),"","X")</f>
        <v>X</v>
      </c>
      <c r="G11" s="34" t="str">
        <f t="shared" si="1"/>
        <v/>
      </c>
    </row>
    <row r="12" spans="2:7" x14ac:dyDescent="0.25">
      <c r="B12" s="94"/>
      <c r="C12" s="66" t="s">
        <v>1204</v>
      </c>
      <c r="D12" s="67" t="s">
        <v>1017</v>
      </c>
      <c r="E12" s="68" t="s">
        <v>234</v>
      </c>
      <c r="F12" s="69" t="str">
        <f>IF(ISERROR(MATCH(E12,Database!$B:$B,FALSE)),"","X")</f>
        <v>X</v>
      </c>
      <c r="G12" s="34" t="str">
        <f t="shared" si="1"/>
        <v/>
      </c>
    </row>
    <row r="13" spans="2:7" x14ac:dyDescent="0.25">
      <c r="B13" s="94"/>
      <c r="C13" s="66" t="s">
        <v>589</v>
      </c>
      <c r="D13" s="67" t="s">
        <v>588</v>
      </c>
      <c r="E13" s="68" t="s">
        <v>114</v>
      </c>
      <c r="F13" s="69" t="str">
        <f>IF(ISERROR(MATCH(E13,Database!$B:$B,FALSE)),"","X")</f>
        <v>X</v>
      </c>
      <c r="G13" s="34" t="str">
        <f t="shared" si="1"/>
        <v/>
      </c>
    </row>
    <row r="14" spans="2:7" x14ac:dyDescent="0.25">
      <c r="B14" s="94"/>
      <c r="C14" s="66" t="s">
        <v>977</v>
      </c>
      <c r="D14" s="67" t="s">
        <v>1010</v>
      </c>
      <c r="E14" s="68" t="s">
        <v>216</v>
      </c>
      <c r="F14" s="69" t="str">
        <f>IF(ISERROR(MATCH(E14,Database!$B:$B,FALSE)),"","X")</f>
        <v/>
      </c>
      <c r="G14" s="34" t="str">
        <f t="shared" si="1"/>
        <v>&lt;didier.bourissou@univ-tlse3.fr&gt;</v>
      </c>
    </row>
    <row r="15" spans="2:7" x14ac:dyDescent="0.25">
      <c r="B15" s="94"/>
      <c r="C15" s="66" t="s">
        <v>978</v>
      </c>
      <c r="D15" s="67" t="s">
        <v>1011</v>
      </c>
      <c r="E15" s="68" t="s">
        <v>464</v>
      </c>
      <c r="F15" s="69" t="str">
        <f>IF(ISERROR(MATCH(E15,Database!$B:$B,FALSE)),"","X")</f>
        <v>X</v>
      </c>
      <c r="G15" s="34" t="str">
        <f t="shared" si="1"/>
        <v/>
      </c>
    </row>
    <row r="16" spans="2:7" x14ac:dyDescent="0.25">
      <c r="B16" s="94"/>
      <c r="C16" s="66" t="s">
        <v>1156</v>
      </c>
      <c r="D16" s="67" t="s">
        <v>1155</v>
      </c>
      <c r="E16" s="68" t="s">
        <v>1157</v>
      </c>
      <c r="F16" s="69" t="str">
        <f>IF(ISERROR(MATCH(E16,Database!$B:$B,FALSE)),"","X")</f>
        <v/>
      </c>
      <c r="G16" s="34" t="str">
        <f t="shared" si="1"/>
        <v>&lt;joseph.byrne@ucd.ie&gt;</v>
      </c>
    </row>
    <row r="17" spans="2:7" x14ac:dyDescent="0.25">
      <c r="B17" s="94"/>
      <c r="C17" s="66" t="s">
        <v>921</v>
      </c>
      <c r="D17" s="67" t="s">
        <v>922</v>
      </c>
      <c r="E17" s="68" t="s">
        <v>56</v>
      </c>
      <c r="F17" s="69" t="str">
        <f>IF(ISERROR(MATCH(E17,Database!$B:$B,FALSE)),"","X")</f>
        <v>X</v>
      </c>
      <c r="G17" s="34" t="str">
        <f t="shared" si="1"/>
        <v/>
      </c>
    </row>
    <row r="18" spans="2:7" ht="20" x14ac:dyDescent="0.25">
      <c r="B18" s="94"/>
      <c r="C18" s="66" t="s">
        <v>930</v>
      </c>
      <c r="D18" s="67" t="s">
        <v>772</v>
      </c>
      <c r="E18" s="70" t="s">
        <v>354</v>
      </c>
      <c r="F18" s="69" t="str">
        <f>IF(ISERROR(MATCH(E18,Database!$B:$B,FALSE)),"","X")</f>
        <v>X</v>
      </c>
      <c r="G18" s="34" t="str">
        <f t="shared" si="1"/>
        <v/>
      </c>
    </row>
    <row r="19" spans="2:7" ht="20" x14ac:dyDescent="0.25">
      <c r="B19" s="94"/>
      <c r="C19" s="66" t="s">
        <v>1473</v>
      </c>
      <c r="D19" s="67" t="s">
        <v>1472</v>
      </c>
      <c r="E19" s="70" t="s">
        <v>1474</v>
      </c>
      <c r="F19" s="69" t="str">
        <f>IF(ISERROR(MATCH(E19,Database!$B:$B,FALSE)),"","X")</f>
        <v/>
      </c>
      <c r="G19" s="34" t="str">
        <f t="shared" si="1"/>
        <v>&lt;mustafamcetin@yahoo.com&gt;</v>
      </c>
    </row>
    <row r="20" spans="2:7" x14ac:dyDescent="0.25">
      <c r="B20" s="94"/>
      <c r="C20" s="66" t="s">
        <v>945</v>
      </c>
      <c r="D20" s="67" t="s">
        <v>946</v>
      </c>
      <c r="E20" s="68" t="s">
        <v>154</v>
      </c>
      <c r="F20" s="69" t="str">
        <f>IF(ISERROR(MATCH(E20,Database!$B:$B,FALSE)),"","X")</f>
        <v>X</v>
      </c>
      <c r="G20" s="34" t="str">
        <f t="shared" si="1"/>
        <v/>
      </c>
    </row>
    <row r="21" spans="2:7" x14ac:dyDescent="0.25">
      <c r="B21" s="94"/>
      <c r="C21" s="66" t="s">
        <v>1295</v>
      </c>
      <c r="D21" s="67" t="s">
        <v>1294</v>
      </c>
      <c r="E21" s="68" t="s">
        <v>1296</v>
      </c>
      <c r="F21" s="69" t="str">
        <f>IF(ISERROR(MATCH(E21,Database!$B:$B,FALSE)),"","X")</f>
        <v>X</v>
      </c>
      <c r="G21" s="34" t="str">
        <f t="shared" si="1"/>
        <v/>
      </c>
    </row>
    <row r="22" spans="2:7" x14ac:dyDescent="0.25">
      <c r="B22" s="94"/>
      <c r="C22" s="66" t="s">
        <v>783</v>
      </c>
      <c r="D22" s="67" t="s">
        <v>1158</v>
      </c>
      <c r="E22" s="68" t="s">
        <v>62</v>
      </c>
      <c r="F22" s="69" t="str">
        <f>IF(ISERROR(MATCH(E22,Database!$B:$B,FALSE)),"","X")</f>
        <v>X</v>
      </c>
      <c r="G22" s="34" t="str">
        <f t="shared" si="1"/>
        <v/>
      </c>
    </row>
    <row r="23" spans="2:7" x14ac:dyDescent="0.25">
      <c r="B23" s="94"/>
      <c r="C23" s="66" t="s">
        <v>778</v>
      </c>
      <c r="D23" s="67" t="s">
        <v>777</v>
      </c>
      <c r="E23" s="68" t="s">
        <v>215</v>
      </c>
      <c r="F23" s="69" t="str">
        <f>IF(ISERROR(MATCH(E23,Database!$B:$B,FALSE)),"","X")</f>
        <v>X</v>
      </c>
      <c r="G23" s="34" t="str">
        <f t="shared" si="1"/>
        <v/>
      </c>
    </row>
    <row r="24" spans="2:7" x14ac:dyDescent="0.25">
      <c r="B24" s="94"/>
      <c r="C24" s="66" t="s">
        <v>980</v>
      </c>
      <c r="D24" s="67" t="s">
        <v>1013</v>
      </c>
      <c r="E24" s="68" t="s">
        <v>1159</v>
      </c>
      <c r="F24" s="69" t="str">
        <f>IF(ISERROR(MATCH(E24,Database!$B:$B,FALSE)),"","X")</f>
        <v>X</v>
      </c>
      <c r="G24" s="34" t="str">
        <f t="shared" si="1"/>
        <v/>
      </c>
    </row>
    <row r="25" spans="2:7" x14ac:dyDescent="0.25">
      <c r="B25" s="94"/>
      <c r="C25" s="66" t="s">
        <v>1161</v>
      </c>
      <c r="D25" s="67" t="s">
        <v>1160</v>
      </c>
      <c r="E25" s="68" t="s">
        <v>213</v>
      </c>
      <c r="F25" s="69" t="str">
        <f>IF(ISERROR(MATCH(E25,Database!$B:$B,FALSE)),"","X")</f>
        <v>X</v>
      </c>
      <c r="G25" s="34" t="str">
        <f t="shared" si="1"/>
        <v/>
      </c>
    </row>
    <row r="26" spans="2:7" x14ac:dyDescent="0.25">
      <c r="B26" s="94"/>
      <c r="C26" s="66" t="s">
        <v>804</v>
      </c>
      <c r="D26" s="67" t="s">
        <v>803</v>
      </c>
      <c r="E26" s="68" t="s">
        <v>74</v>
      </c>
      <c r="F26" s="69" t="str">
        <f>IF(ISERROR(MATCH(E26,Database!$B:$B,FALSE)),"","X")</f>
        <v>X</v>
      </c>
      <c r="G26" s="34" t="str">
        <f t="shared" si="1"/>
        <v/>
      </c>
    </row>
    <row r="27" spans="2:7" x14ac:dyDescent="0.25">
      <c r="B27" s="94"/>
      <c r="C27" s="66" t="s">
        <v>1298</v>
      </c>
      <c r="D27" s="67" t="s">
        <v>1297</v>
      </c>
      <c r="E27" s="68" t="s">
        <v>1402</v>
      </c>
      <c r="F27" s="69" t="str">
        <f>IF(ISERROR(MATCH(E27,Database!$B:$B,FALSE)),"","X")</f>
        <v>X</v>
      </c>
      <c r="G27" s="34" t="str">
        <f t="shared" si="1"/>
        <v/>
      </c>
    </row>
    <row r="28" spans="2:7" x14ac:dyDescent="0.25">
      <c r="B28" s="94"/>
      <c r="C28" s="66" t="s">
        <v>759</v>
      </c>
      <c r="D28" s="67" t="s">
        <v>758</v>
      </c>
      <c r="E28" s="68" t="s">
        <v>212</v>
      </c>
      <c r="F28" s="69" t="str">
        <f>IF(ISERROR(MATCH(E28,Database!$B:$B,FALSE)),"","X")</f>
        <v>X</v>
      </c>
      <c r="G28" s="34" t="str">
        <f t="shared" si="1"/>
        <v/>
      </c>
    </row>
    <row r="29" spans="2:7" x14ac:dyDescent="0.25">
      <c r="B29" s="94"/>
      <c r="C29" s="66" t="s">
        <v>981</v>
      </c>
      <c r="D29" s="67" t="s">
        <v>1014</v>
      </c>
      <c r="E29" s="68" t="s">
        <v>103</v>
      </c>
      <c r="F29" s="69" t="str">
        <f>IF(ISERROR(MATCH(E29,Database!$B:$B,FALSE)),"","X")</f>
        <v>X</v>
      </c>
      <c r="G29" s="34" t="str">
        <f t="shared" si="1"/>
        <v/>
      </c>
    </row>
    <row r="30" spans="2:7" x14ac:dyDescent="0.25">
      <c r="B30" s="94"/>
      <c r="C30" s="75" t="s">
        <v>1604</v>
      </c>
      <c r="D30" s="68" t="s">
        <v>1603</v>
      </c>
      <c r="E30" s="76" t="s">
        <v>1605</v>
      </c>
      <c r="F30" s="69" t="str">
        <f>IF(ISERROR(MATCH(E30,Database!$B:$B,FALSE)),"","X")</f>
        <v/>
      </c>
      <c r="G30" s="34" t="str">
        <f t="shared" si="1"/>
        <v>&lt;zehrad@biruni.edu.tr&gt;</v>
      </c>
    </row>
    <row r="31" spans="2:7" x14ac:dyDescent="0.25">
      <c r="B31" s="94"/>
      <c r="C31" s="66" t="s">
        <v>610</v>
      </c>
      <c r="D31" s="67" t="s">
        <v>609</v>
      </c>
      <c r="E31" s="68" t="s">
        <v>211</v>
      </c>
      <c r="F31" s="69" t="str">
        <f>IF(ISERROR(MATCH(E31,Database!$B:$B,FALSE)),"","X")</f>
        <v>X</v>
      </c>
      <c r="G31" s="34" t="str">
        <f t="shared" si="1"/>
        <v/>
      </c>
    </row>
    <row r="32" spans="2:7" x14ac:dyDescent="0.25">
      <c r="B32" s="94"/>
      <c r="C32" s="66" t="s">
        <v>754</v>
      </c>
      <c r="D32" s="67" t="s">
        <v>753</v>
      </c>
      <c r="E32" s="68" t="s">
        <v>109</v>
      </c>
      <c r="F32" s="69" t="str">
        <f>IF(ISERROR(MATCH(E32,Database!$B:$B,FALSE)),"","X")</f>
        <v>X</v>
      </c>
      <c r="G32" s="34" t="str">
        <f t="shared" si="1"/>
        <v/>
      </c>
    </row>
    <row r="33" spans="2:7" x14ac:dyDescent="0.25">
      <c r="B33" s="94"/>
      <c r="C33" s="66" t="s">
        <v>982</v>
      </c>
      <c r="D33" s="67" t="s">
        <v>1015</v>
      </c>
      <c r="E33" s="68" t="s">
        <v>91</v>
      </c>
      <c r="F33" s="69" t="str">
        <f>IF(ISERROR(MATCH(E33,Database!$B:$B,FALSE)),"","X")</f>
        <v>X</v>
      </c>
      <c r="G33" s="34" t="str">
        <f t="shared" si="1"/>
        <v/>
      </c>
    </row>
    <row r="34" spans="2:7" x14ac:dyDescent="0.25">
      <c r="B34" s="94"/>
      <c r="C34" s="66" t="s">
        <v>1476</v>
      </c>
      <c r="D34" s="67" t="s">
        <v>1475</v>
      </c>
      <c r="E34" s="68" t="s">
        <v>1477</v>
      </c>
      <c r="F34" s="69" t="str">
        <f>IF(ISERROR(MATCH(E34,Database!$B:$B,FALSE)),"","X")</f>
        <v/>
      </c>
      <c r="G34" s="34" t="str">
        <f t="shared" si="1"/>
        <v>&lt;cav.esteves@fct.unl.pt&gt;</v>
      </c>
    </row>
    <row r="35" spans="2:7" x14ac:dyDescent="0.25">
      <c r="B35" s="94"/>
      <c r="C35" s="66" t="s">
        <v>1163</v>
      </c>
      <c r="D35" s="67" t="s">
        <v>1162</v>
      </c>
      <c r="E35" s="68" t="s">
        <v>1164</v>
      </c>
      <c r="F35" s="69" t="str">
        <f>IF(ISERROR(MATCH(E35,Database!$B:$B,FALSE)),"","X")</f>
        <v>X</v>
      </c>
      <c r="G35" s="34" t="str">
        <f t="shared" si="1"/>
        <v/>
      </c>
    </row>
    <row r="36" spans="2:7" x14ac:dyDescent="0.25">
      <c r="B36" s="94"/>
      <c r="C36" s="66" t="s">
        <v>1479</v>
      </c>
      <c r="D36" s="67" t="s">
        <v>1478</v>
      </c>
      <c r="E36" s="68" t="s">
        <v>1480</v>
      </c>
      <c r="F36" s="69" t="str">
        <f>IF(ISERROR(MATCH(E36,Database!$B:$B,FALSE)),"","X")</f>
        <v>X</v>
      </c>
      <c r="G36" s="34" t="str">
        <f t="shared" si="1"/>
        <v/>
      </c>
    </row>
    <row r="37" spans="2:7" x14ac:dyDescent="0.25">
      <c r="B37" s="94"/>
      <c r="C37" s="66" t="s">
        <v>905</v>
      </c>
      <c r="D37" s="67" t="s">
        <v>906</v>
      </c>
      <c r="E37" s="68" t="s">
        <v>80</v>
      </c>
      <c r="F37" s="69" t="str">
        <f>IF(ISERROR(MATCH(E37,Database!$B:$B,FALSE)),"","X")</f>
        <v>X</v>
      </c>
      <c r="G37" s="34" t="str">
        <f t="shared" si="1"/>
        <v/>
      </c>
    </row>
    <row r="38" spans="2:7" x14ac:dyDescent="0.25">
      <c r="B38" s="94"/>
      <c r="C38" s="66" t="s">
        <v>821</v>
      </c>
      <c r="D38" s="67" t="s">
        <v>820</v>
      </c>
      <c r="E38" s="68" t="s">
        <v>1165</v>
      </c>
      <c r="F38" s="69" t="str">
        <f>IF(ISERROR(MATCH(E38,Database!$B:$B,FALSE)),"","X")</f>
        <v>X</v>
      </c>
      <c r="G38" s="34" t="str">
        <f t="shared" si="1"/>
        <v/>
      </c>
    </row>
    <row r="39" spans="2:7" x14ac:dyDescent="0.25">
      <c r="B39" s="94"/>
      <c r="C39" s="66" t="s">
        <v>764</v>
      </c>
      <c r="D39" s="67" t="s">
        <v>763</v>
      </c>
      <c r="E39" s="68" t="s">
        <v>209</v>
      </c>
      <c r="F39" s="69" t="str">
        <f>IF(ISERROR(MATCH(E39,Database!$B:$B,FALSE)),"","X")</f>
        <v>X</v>
      </c>
      <c r="G39" s="34" t="str">
        <f t="shared" si="1"/>
        <v/>
      </c>
    </row>
    <row r="40" spans="2:7" x14ac:dyDescent="0.25">
      <c r="B40" s="94"/>
      <c r="C40" s="66" t="s">
        <v>1167</v>
      </c>
      <c r="D40" s="67" t="s">
        <v>1166</v>
      </c>
      <c r="E40" s="68" t="s">
        <v>208</v>
      </c>
      <c r="F40" s="69" t="str">
        <f>IF(ISERROR(MATCH(E40,Database!$B:$B,FALSE)),"","X")</f>
        <v>X</v>
      </c>
      <c r="G40" s="34" t="str">
        <f t="shared" si="1"/>
        <v/>
      </c>
    </row>
    <row r="41" spans="2:7" x14ac:dyDescent="0.25">
      <c r="B41" s="94"/>
      <c r="C41" s="66" t="s">
        <v>1168</v>
      </c>
      <c r="D41" s="67" t="s">
        <v>1016</v>
      </c>
      <c r="E41" s="68" t="s">
        <v>207</v>
      </c>
      <c r="F41" s="69" t="str">
        <f>IF(ISERROR(MATCH(E41,Database!$B:$B,FALSE)),"","X")</f>
        <v/>
      </c>
      <c r="G41" s="34" t="str">
        <f t="shared" si="1"/>
        <v>&lt;enrique.garcia-es@uv.es&gt;</v>
      </c>
    </row>
    <row r="42" spans="2:7" x14ac:dyDescent="0.25">
      <c r="B42" s="94"/>
      <c r="C42" s="66" t="s">
        <v>1482</v>
      </c>
      <c r="D42" s="67" t="s">
        <v>1481</v>
      </c>
      <c r="E42" s="68" t="s">
        <v>1483</v>
      </c>
      <c r="F42" s="69" t="str">
        <f>IF(ISERROR(MATCH(E42,Database!$B:$B,FALSE)),"","X")</f>
        <v>X</v>
      </c>
      <c r="G42" s="34" t="str">
        <f t="shared" si="1"/>
        <v/>
      </c>
    </row>
    <row r="43" spans="2:7" ht="20" x14ac:dyDescent="0.25">
      <c r="B43" s="94"/>
      <c r="C43" s="66" t="s">
        <v>792</v>
      </c>
      <c r="D43" s="67" t="s">
        <v>791</v>
      </c>
      <c r="E43" s="70" t="s">
        <v>206</v>
      </c>
      <c r="F43" s="69" t="str">
        <f>IF(ISERROR(MATCH(E43,Database!$B:$B,FALSE)),"","X")</f>
        <v>X</v>
      </c>
      <c r="G43" s="34" t="str">
        <f t="shared" si="1"/>
        <v/>
      </c>
    </row>
    <row r="44" spans="2:7" x14ac:dyDescent="0.25">
      <c r="B44" s="94"/>
      <c r="C44" s="66" t="s">
        <v>649</v>
      </c>
      <c r="D44" s="67" t="s">
        <v>648</v>
      </c>
      <c r="E44" s="68" t="s">
        <v>205</v>
      </c>
      <c r="F44" s="69" t="str">
        <f>IF(ISERROR(MATCH(E44,Database!$B:$B,FALSE)),"","X")</f>
        <v>X</v>
      </c>
      <c r="G44" s="34" t="str">
        <f t="shared" si="1"/>
        <v/>
      </c>
    </row>
    <row r="45" spans="2:7" x14ac:dyDescent="0.25">
      <c r="B45" s="94"/>
      <c r="C45" s="66" t="s">
        <v>889</v>
      </c>
      <c r="D45" s="67" t="s">
        <v>890</v>
      </c>
      <c r="E45" s="68" t="s">
        <v>138</v>
      </c>
      <c r="F45" s="69" t="str">
        <f>IF(ISERROR(MATCH(E45,Database!$B:$B,FALSE)),"","X")</f>
        <v>X</v>
      </c>
      <c r="G45" s="34" t="str">
        <f t="shared" si="1"/>
        <v/>
      </c>
    </row>
    <row r="46" spans="2:7" x14ac:dyDescent="0.25">
      <c r="B46" s="94"/>
      <c r="C46" s="66" t="s">
        <v>1606</v>
      </c>
      <c r="D46" s="67" t="s">
        <v>1011</v>
      </c>
      <c r="E46" s="68" t="s">
        <v>1607</v>
      </c>
      <c r="F46" s="69" t="str">
        <f>IF(ISERROR(MATCH(E46,Database!$B:$B,FALSE)),"","X")</f>
        <v>X</v>
      </c>
      <c r="G46" s="34" t="str">
        <f t="shared" si="1"/>
        <v/>
      </c>
    </row>
    <row r="47" spans="2:7" x14ac:dyDescent="0.25">
      <c r="B47" s="94"/>
      <c r="C47" s="66" t="s">
        <v>985</v>
      </c>
      <c r="D47" s="67" t="s">
        <v>960</v>
      </c>
      <c r="E47" s="68" t="s">
        <v>1169</v>
      </c>
      <c r="F47" s="69" t="str">
        <f>IF(ISERROR(MATCH(E47,Database!$B:$B,FALSE)),"","X")</f>
        <v/>
      </c>
      <c r="G47" s="34" t="str">
        <f t="shared" si="1"/>
        <v>&lt;i.grabchev@mail.bg&gt;</v>
      </c>
    </row>
    <row r="48" spans="2:7" x14ac:dyDescent="0.25">
      <c r="B48" s="94"/>
      <c r="C48" s="66" t="s">
        <v>616</v>
      </c>
      <c r="D48" s="67" t="s">
        <v>615</v>
      </c>
      <c r="E48" s="68" t="s">
        <v>249</v>
      </c>
      <c r="F48" s="69" t="str">
        <f>IF(ISERROR(MATCH(E48,Database!$B:$B,FALSE)),"","X")</f>
        <v>X</v>
      </c>
      <c r="G48" s="34" t="str">
        <f t="shared" si="1"/>
        <v/>
      </c>
    </row>
    <row r="49" spans="2:7" x14ac:dyDescent="0.25">
      <c r="B49" s="94"/>
      <c r="C49" s="66" t="s">
        <v>925</v>
      </c>
      <c r="D49" s="67" t="s">
        <v>926</v>
      </c>
      <c r="E49" s="68" t="s">
        <v>204</v>
      </c>
      <c r="F49" s="69" t="str">
        <f>IF(ISERROR(MATCH(E49,Database!$B:$B,FALSE)),"","X")</f>
        <v>X</v>
      </c>
      <c r="G49" s="34" t="str">
        <f t="shared" si="1"/>
        <v/>
      </c>
    </row>
    <row r="50" spans="2:7" x14ac:dyDescent="0.25">
      <c r="B50" s="94"/>
      <c r="C50" s="66" t="s">
        <v>987</v>
      </c>
      <c r="D50" s="67" t="s">
        <v>1020</v>
      </c>
      <c r="E50" s="68" t="s">
        <v>203</v>
      </c>
      <c r="F50" s="69" t="str">
        <f>IF(ISERROR(MATCH(E50,Database!$B:$B,FALSE)),"","X")</f>
        <v/>
      </c>
      <c r="G50" s="34" t="str">
        <f t="shared" si="1"/>
        <v>&lt;gunkara@yildiz.edu.tr&gt;</v>
      </c>
    </row>
    <row r="51" spans="2:7" x14ac:dyDescent="0.25">
      <c r="B51" s="94"/>
      <c r="C51" s="66" t="s">
        <v>989</v>
      </c>
      <c r="D51" s="67" t="s">
        <v>1022</v>
      </c>
      <c r="E51" s="68" t="s">
        <v>202</v>
      </c>
      <c r="F51" s="69" t="str">
        <f>IF(ISERROR(MATCH(E51,Database!$B:$B,FALSE)),"","X")</f>
        <v>X</v>
      </c>
      <c r="G51" s="34" t="str">
        <f t="shared" si="1"/>
        <v/>
      </c>
    </row>
    <row r="52" spans="2:7" x14ac:dyDescent="0.25">
      <c r="B52" s="94"/>
      <c r="C52" s="66" t="s">
        <v>956</v>
      </c>
      <c r="D52" s="67" t="s">
        <v>957</v>
      </c>
      <c r="E52" s="68" t="s">
        <v>411</v>
      </c>
      <c r="F52" s="69" t="str">
        <f>IF(ISERROR(MATCH(E52,Database!$B:$B,FALSE)),"","X")</f>
        <v>X</v>
      </c>
      <c r="G52" s="34" t="str">
        <f t="shared" si="1"/>
        <v/>
      </c>
    </row>
    <row r="53" spans="2:7" x14ac:dyDescent="0.25">
      <c r="B53" s="94"/>
      <c r="C53" s="66" t="s">
        <v>1220</v>
      </c>
      <c r="D53" s="67" t="s">
        <v>1219</v>
      </c>
      <c r="E53" s="68" t="s">
        <v>1221</v>
      </c>
      <c r="F53" s="69" t="str">
        <f>IF(ISERROR(MATCH(E53,Database!$B:$B,FALSE)),"","X")</f>
        <v/>
      </c>
      <c r="G53" s="34" t="str">
        <f t="shared" si="1"/>
        <v>&lt;veton.haziri@ubt-uni.net&gt;</v>
      </c>
    </row>
    <row r="54" spans="2:7" x14ac:dyDescent="0.25">
      <c r="B54" s="94"/>
      <c r="C54" s="66" t="s">
        <v>769</v>
      </c>
      <c r="D54" s="67" t="s">
        <v>768</v>
      </c>
      <c r="E54" s="68" t="s">
        <v>123</v>
      </c>
      <c r="F54" s="69" t="str">
        <f>IF(ISERROR(MATCH(E54,Database!$B:$B,FALSE)),"","X")</f>
        <v>X</v>
      </c>
      <c r="G54" s="34" t="str">
        <f t="shared" si="1"/>
        <v/>
      </c>
    </row>
    <row r="55" spans="2:7" x14ac:dyDescent="0.25">
      <c r="B55" s="94"/>
      <c r="C55" s="66" t="s">
        <v>990</v>
      </c>
      <c r="D55" s="67" t="s">
        <v>1023</v>
      </c>
      <c r="E55" s="68" t="s">
        <v>85</v>
      </c>
      <c r="F55" s="69" t="str">
        <f>IF(ISERROR(MATCH(E55,Database!$B:$B,FALSE)),"","X")</f>
        <v/>
      </c>
      <c r="G55" s="34" t="str">
        <f t="shared" si="1"/>
        <v>&lt;mhruby@centrum.cz&gt;</v>
      </c>
    </row>
    <row r="56" spans="2:7" x14ac:dyDescent="0.25">
      <c r="B56" s="94"/>
      <c r="C56" s="66" t="s">
        <v>659</v>
      </c>
      <c r="D56" s="67" t="s">
        <v>658</v>
      </c>
      <c r="E56" s="68" t="s">
        <v>151</v>
      </c>
      <c r="F56" s="69" t="str">
        <f>IF(ISERROR(MATCH(E56,Database!$B:$B,FALSE)),"","X")</f>
        <v>X</v>
      </c>
      <c r="G56" s="34" t="str">
        <f t="shared" si="1"/>
        <v/>
      </c>
    </row>
    <row r="57" spans="2:7" x14ac:dyDescent="0.25">
      <c r="B57" s="94"/>
      <c r="C57" s="66" t="s">
        <v>789</v>
      </c>
      <c r="D57" s="67" t="s">
        <v>788</v>
      </c>
      <c r="E57" s="68" t="s">
        <v>160</v>
      </c>
      <c r="F57" s="69" t="str">
        <f>IF(ISERROR(MATCH(E57,Database!$B:$B,FALSE)),"","X")</f>
        <v>X</v>
      </c>
      <c r="G57" s="34" t="str">
        <f t="shared" si="1"/>
        <v/>
      </c>
    </row>
    <row r="58" spans="2:7" x14ac:dyDescent="0.25">
      <c r="B58" s="94"/>
      <c r="C58" s="66" t="s">
        <v>639</v>
      </c>
      <c r="D58" s="67" t="s">
        <v>1170</v>
      </c>
      <c r="E58" s="68" t="s">
        <v>201</v>
      </c>
      <c r="F58" s="69" t="str">
        <f>IF(ISERROR(MATCH(E58,Database!$B:$B,FALSE)),"","X")</f>
        <v>X</v>
      </c>
      <c r="G58" s="34" t="str">
        <f t="shared" si="1"/>
        <v/>
      </c>
    </row>
    <row r="59" spans="2:7" x14ac:dyDescent="0.25">
      <c r="B59" s="94"/>
      <c r="C59" s="66" t="s">
        <v>1172</v>
      </c>
      <c r="D59" s="67" t="s">
        <v>1171</v>
      </c>
      <c r="E59" s="68" t="s">
        <v>1173</v>
      </c>
      <c r="F59" s="69" t="str">
        <f>IF(ISERROR(MATCH(E59,Database!$B:$B,FALSE)),"","X")</f>
        <v>X</v>
      </c>
      <c r="G59" s="34" t="str">
        <f t="shared" si="1"/>
        <v/>
      </c>
    </row>
    <row r="60" spans="2:7" x14ac:dyDescent="0.25">
      <c r="B60" s="94"/>
      <c r="C60" s="66" t="s">
        <v>1609</v>
      </c>
      <c r="D60" s="67" t="s">
        <v>1608</v>
      </c>
      <c r="E60" s="68" t="s">
        <v>1610</v>
      </c>
      <c r="F60" s="69" t="str">
        <f>IF(ISERROR(MATCH(E60,Database!$B:$B,FALSE)),"","X")</f>
        <v/>
      </c>
      <c r="G60" s="34" t="str">
        <f t="shared" si="1"/>
        <v>&lt;erman.karakus@tubitak.gov.tr&gt;</v>
      </c>
    </row>
    <row r="61" spans="2:7" x14ac:dyDescent="0.25">
      <c r="B61" s="94"/>
      <c r="C61" s="66" t="s">
        <v>1223</v>
      </c>
      <c r="D61" s="67" t="s">
        <v>845</v>
      </c>
      <c r="E61" s="68" t="s">
        <v>412</v>
      </c>
      <c r="F61" s="69" t="str">
        <f>IF(ISERROR(MATCH(E61,Database!$B:$B,FALSE)),"","X")</f>
        <v>X</v>
      </c>
      <c r="G61" s="34" t="str">
        <f t="shared" si="1"/>
        <v/>
      </c>
    </row>
    <row r="62" spans="2:7" x14ac:dyDescent="0.25">
      <c r="B62" s="94"/>
      <c r="C62" s="66" t="s">
        <v>1485</v>
      </c>
      <c r="D62" s="67" t="s">
        <v>1484</v>
      </c>
      <c r="E62" s="68" t="s">
        <v>1486</v>
      </c>
      <c r="F62" s="69" t="str">
        <f>IF(ISERROR(MATCH(E62,Database!$B:$B,FALSE)),"","X")</f>
        <v>X</v>
      </c>
      <c r="G62" s="34" t="str">
        <f t="shared" si="1"/>
        <v/>
      </c>
    </row>
    <row r="63" spans="2:7" x14ac:dyDescent="0.25">
      <c r="B63" s="94"/>
      <c r="C63" s="66" t="s">
        <v>992</v>
      </c>
      <c r="D63" s="67" t="s">
        <v>1026</v>
      </c>
      <c r="E63" s="68" t="s">
        <v>200</v>
      </c>
      <c r="F63" s="69" t="str">
        <f>IF(ISERROR(MATCH(E63,Database!$B:$B,FALSE)),"","X")</f>
        <v>X</v>
      </c>
      <c r="G63" s="34" t="str">
        <f t="shared" si="1"/>
        <v/>
      </c>
    </row>
    <row r="64" spans="2:7" x14ac:dyDescent="0.25">
      <c r="B64" s="94"/>
      <c r="C64" s="66" t="s">
        <v>1369</v>
      </c>
      <c r="D64" s="67" t="s">
        <v>735</v>
      </c>
      <c r="E64" s="68" t="s">
        <v>1370</v>
      </c>
      <c r="F64" s="69" t="str">
        <f>IF(ISERROR(MATCH(E64,Database!$B:$B,FALSE)),"","X")</f>
        <v/>
      </c>
      <c r="G64" s="34" t="str">
        <f t="shared" si="1"/>
        <v>&lt;jochen.kieninger@imtek.uni-freiburg.de&gt;</v>
      </c>
    </row>
    <row r="65" spans="2:7" x14ac:dyDescent="0.25">
      <c r="B65" s="94"/>
      <c r="C65" s="66" t="s">
        <v>742</v>
      </c>
      <c r="D65" s="67" t="s">
        <v>741</v>
      </c>
      <c r="E65" s="68" t="s">
        <v>199</v>
      </c>
      <c r="F65" s="69" t="str">
        <f>IF(ISERROR(MATCH(E65,Database!$B:$B,FALSE)),"","X")</f>
        <v>X</v>
      </c>
      <c r="G65" s="34" t="str">
        <f t="shared" si="1"/>
        <v/>
      </c>
    </row>
    <row r="66" spans="2:7" x14ac:dyDescent="0.25">
      <c r="B66" s="94"/>
      <c r="C66" s="66" t="s">
        <v>1487</v>
      </c>
      <c r="D66" s="67" t="s">
        <v>609</v>
      </c>
      <c r="E66" s="68" t="s">
        <v>1488</v>
      </c>
      <c r="F66" s="69" t="str">
        <f>IF(ISERROR(MATCH(E66,Database!$B:$B,FALSE)),"","X")</f>
        <v/>
      </c>
      <c r="G66" s="34" t="str">
        <f t="shared" si="1"/>
        <v>&lt;zkokan@irb.hr&gt;</v>
      </c>
    </row>
    <row r="67" spans="2:7" x14ac:dyDescent="0.25">
      <c r="B67" s="94"/>
      <c r="C67" s="66" t="s">
        <v>885</v>
      </c>
      <c r="D67" s="67" t="s">
        <v>886</v>
      </c>
      <c r="E67" s="68" t="s">
        <v>4</v>
      </c>
      <c r="F67" s="69" t="str">
        <f>IF(ISERROR(MATCH(E67,Database!$B:$B,FALSE)),"","X")</f>
        <v>X</v>
      </c>
      <c r="G67" s="34" t="str">
        <f t="shared" si="1"/>
        <v/>
      </c>
    </row>
    <row r="68" spans="2:7" x14ac:dyDescent="0.25">
      <c r="B68" s="94"/>
      <c r="C68" s="66" t="s">
        <v>993</v>
      </c>
      <c r="D68" s="67" t="s">
        <v>1027</v>
      </c>
      <c r="E68" s="68" t="s">
        <v>198</v>
      </c>
      <c r="F68" s="69" t="str">
        <f>IF(ISERROR(MATCH(E68,Database!$B:$B,FALSE)),"","X")</f>
        <v/>
      </c>
      <c r="G68" s="34" t="str">
        <f t="shared" ref="G68:G131" si="2">IF(F68="X","",CONCATENATE("&lt;",E68,"&gt;"))</f>
        <v>&lt;markus.kowalewski@fysik.su.se&gt;</v>
      </c>
    </row>
    <row r="69" spans="2:7" x14ac:dyDescent="0.25">
      <c r="B69" s="94"/>
      <c r="C69" s="66" t="s">
        <v>800</v>
      </c>
      <c r="D69" s="67" t="s">
        <v>799</v>
      </c>
      <c r="E69" s="68" t="s">
        <v>13</v>
      </c>
      <c r="F69" s="69" t="str">
        <f>IF(ISERROR(MATCH(E69,Database!$B:$B,FALSE)),"","X")</f>
        <v>X</v>
      </c>
      <c r="G69" s="34" t="str">
        <f t="shared" si="2"/>
        <v/>
      </c>
    </row>
    <row r="70" spans="2:7" x14ac:dyDescent="0.25">
      <c r="B70" s="94"/>
      <c r="C70" s="66" t="s">
        <v>1300</v>
      </c>
      <c r="D70" s="67" t="s">
        <v>1299</v>
      </c>
      <c r="E70" s="68" t="s">
        <v>1301</v>
      </c>
      <c r="F70" s="69" t="str">
        <f>IF(ISERROR(MATCH(E70,Database!$B:$B,FALSE)),"","X")</f>
        <v>X</v>
      </c>
      <c r="G70" s="34" t="str">
        <f t="shared" si="2"/>
        <v/>
      </c>
    </row>
    <row r="71" spans="2:7" x14ac:dyDescent="0.25">
      <c r="B71" s="94"/>
      <c r="C71" s="66" t="s">
        <v>1303</v>
      </c>
      <c r="D71" s="67" t="s">
        <v>1302</v>
      </c>
      <c r="E71" s="68" t="s">
        <v>1304</v>
      </c>
      <c r="F71" s="69" t="str">
        <f>IF(ISERROR(MATCH(E71,Database!$B:$B,FALSE)),"","X")</f>
        <v>X</v>
      </c>
      <c r="G71" s="34" t="str">
        <f t="shared" si="2"/>
        <v/>
      </c>
    </row>
    <row r="72" spans="2:7" x14ac:dyDescent="0.25">
      <c r="B72" s="94"/>
      <c r="C72" s="66" t="s">
        <v>1306</v>
      </c>
      <c r="D72" s="67" t="s">
        <v>1305</v>
      </c>
      <c r="E72" s="68" t="s">
        <v>1307</v>
      </c>
      <c r="F72" s="69" t="str">
        <f>IF(ISERROR(MATCH(E72,Database!$B:$B,FALSE)),"","X")</f>
        <v>X</v>
      </c>
      <c r="G72" s="34" t="str">
        <f t="shared" si="2"/>
        <v/>
      </c>
    </row>
    <row r="73" spans="2:7" x14ac:dyDescent="0.25">
      <c r="B73" s="94"/>
      <c r="C73" s="66" t="s">
        <v>994</v>
      </c>
      <c r="D73" s="67" t="s">
        <v>1028</v>
      </c>
      <c r="E73" s="68" t="s">
        <v>8</v>
      </c>
      <c r="F73" s="69" t="str">
        <f>IF(ISERROR(MATCH(E73,Database!$B:$B,FALSE)),"","X")</f>
        <v/>
      </c>
      <c r="G73" s="34" t="str">
        <f t="shared" si="2"/>
        <v>&lt;tlazarides@chem.auth.gr&gt;</v>
      </c>
    </row>
    <row r="74" spans="2:7" x14ac:dyDescent="0.25">
      <c r="B74" s="94"/>
      <c r="C74" s="66" t="s">
        <v>1175</v>
      </c>
      <c r="D74" s="67" t="s">
        <v>1174</v>
      </c>
      <c r="E74" s="68" t="s">
        <v>1176</v>
      </c>
      <c r="F74" s="69" t="str">
        <f>IF(ISERROR(MATCH(E74,Database!$B:$B,FALSE)),"","X")</f>
        <v/>
      </c>
      <c r="G74" s="34" t="str">
        <f t="shared" si="2"/>
        <v>&lt;arilazaro4@gmail.com&gt;</v>
      </c>
    </row>
    <row r="75" spans="2:7" x14ac:dyDescent="0.25">
      <c r="B75" s="94"/>
      <c r="C75" s="66" t="s">
        <v>1612</v>
      </c>
      <c r="D75" s="67" t="s">
        <v>1611</v>
      </c>
      <c r="E75" s="68" t="s">
        <v>1613</v>
      </c>
      <c r="F75" s="69" t="str">
        <f>IF(ISERROR(MATCH(E75,Database!$B:$B,FALSE)),"","X")</f>
        <v>X</v>
      </c>
      <c r="G75" s="34" t="str">
        <f t="shared" si="2"/>
        <v/>
      </c>
    </row>
    <row r="76" spans="2:7" x14ac:dyDescent="0.25">
      <c r="B76" s="94"/>
      <c r="C76" s="66" t="s">
        <v>1178</v>
      </c>
      <c r="D76" s="67" t="s">
        <v>1177</v>
      </c>
      <c r="E76" s="68" t="s">
        <v>197</v>
      </c>
      <c r="F76" s="69" t="str">
        <f>IF(ISERROR(MATCH(E76,Database!$B:$B,FALSE)),"","X")</f>
        <v>X</v>
      </c>
      <c r="G76" s="34" t="str">
        <f t="shared" si="2"/>
        <v/>
      </c>
    </row>
    <row r="77" spans="2:7" x14ac:dyDescent="0.25">
      <c r="B77" s="94"/>
      <c r="C77" s="66" t="s">
        <v>995</v>
      </c>
      <c r="D77" s="67" t="s">
        <v>1179</v>
      </c>
      <c r="E77" s="68" t="s">
        <v>196</v>
      </c>
      <c r="F77" s="69" t="str">
        <f>IF(ISERROR(MATCH(E77,Database!$B:$B,FALSE)),"","X")</f>
        <v/>
      </c>
      <c r="G77" s="34" t="str">
        <f t="shared" si="2"/>
        <v>&lt;lima@fct.unl.pt&gt;</v>
      </c>
    </row>
    <row r="78" spans="2:7" x14ac:dyDescent="0.25">
      <c r="B78" s="94"/>
      <c r="C78" s="66" t="s">
        <v>1309</v>
      </c>
      <c r="D78" s="67" t="s">
        <v>1308</v>
      </c>
      <c r="E78" s="68" t="s">
        <v>1310</v>
      </c>
      <c r="F78" s="69" t="str">
        <f>IF(ISERROR(MATCH(E78,Database!$B:$B,FALSE)),"","X")</f>
        <v>X</v>
      </c>
      <c r="G78" s="34" t="str">
        <f t="shared" si="2"/>
        <v/>
      </c>
    </row>
    <row r="79" spans="2:7" x14ac:dyDescent="0.25">
      <c r="B79" s="94"/>
      <c r="C79" s="66" t="s">
        <v>1615</v>
      </c>
      <c r="D79" s="67" t="s">
        <v>1614</v>
      </c>
      <c r="E79" s="68" t="s">
        <v>1616</v>
      </c>
      <c r="F79" s="69" t="str">
        <f>IF(ISERROR(MATCH(E79,Database!$B:$B,FALSE)),"","X")</f>
        <v/>
      </c>
      <c r="G79" s="34" t="str">
        <f t="shared" si="2"/>
        <v>&lt;magdassi@mail.huji.ac.il&gt;</v>
      </c>
    </row>
    <row r="80" spans="2:7" x14ac:dyDescent="0.25">
      <c r="B80" s="94"/>
      <c r="C80" s="66" t="s">
        <v>1312</v>
      </c>
      <c r="D80" s="67" t="s">
        <v>1311</v>
      </c>
      <c r="E80" s="68" t="s">
        <v>1313</v>
      </c>
      <c r="F80" s="69" t="str">
        <f>IF(ISERROR(MATCH(E80,Database!$B:$B,FALSE)),"","X")</f>
        <v>X</v>
      </c>
      <c r="G80" s="34" t="str">
        <f t="shared" si="2"/>
        <v/>
      </c>
    </row>
    <row r="81" spans="2:7" x14ac:dyDescent="0.25">
      <c r="B81" s="94"/>
      <c r="C81" s="66" t="s">
        <v>1180</v>
      </c>
      <c r="D81" s="67" t="s">
        <v>1030</v>
      </c>
      <c r="E81" s="68" t="s">
        <v>133</v>
      </c>
      <c r="F81" s="69" t="str">
        <f>IF(ISERROR(MATCH(E81,Database!$B:$B,FALSE)),"","X")</f>
        <v/>
      </c>
      <c r="G81" s="34" t="str">
        <f t="shared" si="2"/>
        <v>&lt;violeta.markovic@pmf.kg.ac.rs&gt;</v>
      </c>
    </row>
    <row r="82" spans="2:7" x14ac:dyDescent="0.25">
      <c r="B82" s="94"/>
      <c r="C82" s="66" t="s">
        <v>1315</v>
      </c>
      <c r="D82" s="67" t="s">
        <v>1314</v>
      </c>
      <c r="E82" s="68" t="s">
        <v>1316</v>
      </c>
      <c r="F82" s="69" t="str">
        <f>IF(ISERROR(MATCH(E82,Database!$B:$B,FALSE)),"","X")</f>
        <v/>
      </c>
      <c r="G82" s="34" t="str">
        <f t="shared" si="2"/>
        <v>&lt;almudena.marti-morant@univ-lorraine.fr&gt;</v>
      </c>
    </row>
    <row r="83" spans="2:7" x14ac:dyDescent="0.25">
      <c r="B83" s="94"/>
      <c r="C83" s="66" t="s">
        <v>1490</v>
      </c>
      <c r="D83" s="67" t="s">
        <v>1489</v>
      </c>
      <c r="E83" s="68" t="s">
        <v>1642</v>
      </c>
      <c r="F83" s="69" t="str">
        <f>IF(ISERROR(MATCH(E83,Database!$B:$B,FALSE)),"","X")</f>
        <v>X</v>
      </c>
      <c r="G83" s="34" t="str">
        <f t="shared" si="2"/>
        <v/>
      </c>
    </row>
    <row r="84" spans="2:7" x14ac:dyDescent="0.25">
      <c r="B84" s="94"/>
      <c r="C84" s="66" t="s">
        <v>634</v>
      </c>
      <c r="D84" s="67" t="s">
        <v>633</v>
      </c>
      <c r="E84" s="68" t="s">
        <v>141</v>
      </c>
      <c r="F84" s="69" t="str">
        <f>IF(ISERROR(MATCH(E84,Database!$B:$B,FALSE)),"","X")</f>
        <v>X</v>
      </c>
      <c r="G84" s="34" t="str">
        <f t="shared" si="2"/>
        <v/>
      </c>
    </row>
    <row r="85" spans="2:7" x14ac:dyDescent="0.25">
      <c r="B85" s="94"/>
      <c r="C85" s="66" t="s">
        <v>1318</v>
      </c>
      <c r="D85" s="67" t="s">
        <v>1317</v>
      </c>
      <c r="E85" s="68" t="s">
        <v>1319</v>
      </c>
      <c r="F85" s="69" t="str">
        <f>IF(ISERROR(MATCH(E85,Database!$B:$B,FALSE)),"","X")</f>
        <v>X</v>
      </c>
      <c r="G85" s="34" t="str">
        <f t="shared" si="2"/>
        <v/>
      </c>
    </row>
    <row r="86" spans="2:7" x14ac:dyDescent="0.25">
      <c r="B86" s="94"/>
      <c r="C86" s="66" t="s">
        <v>1182</v>
      </c>
      <c r="D86" s="67" t="s">
        <v>1181</v>
      </c>
      <c r="E86" s="68" t="s">
        <v>195</v>
      </c>
      <c r="F86" s="69" t="str">
        <f>IF(ISERROR(MATCH(E86,Database!$B:$B,FALSE)),"","X")</f>
        <v/>
      </c>
      <c r="G86" s="34" t="str">
        <f t="shared" si="2"/>
        <v>&lt;amattiuzzi@x4c.eu&gt;</v>
      </c>
    </row>
    <row r="87" spans="2:7" x14ac:dyDescent="0.25">
      <c r="B87" s="94"/>
      <c r="C87" s="66" t="s">
        <v>997</v>
      </c>
      <c r="D87" s="67" t="s">
        <v>1183</v>
      </c>
      <c r="E87" s="68" t="s">
        <v>194</v>
      </c>
      <c r="F87" s="69" t="str">
        <f>IF(ISERROR(MATCH(E87,Database!$B:$B,FALSE)),"","X")</f>
        <v>X</v>
      </c>
      <c r="G87" s="34" t="str">
        <f t="shared" si="2"/>
        <v/>
      </c>
    </row>
    <row r="88" spans="2:7" x14ac:dyDescent="0.25">
      <c r="B88" s="94"/>
      <c r="C88" s="66" t="s">
        <v>1618</v>
      </c>
      <c r="D88" s="67" t="s">
        <v>1617</v>
      </c>
      <c r="E88" s="68" t="s">
        <v>1619</v>
      </c>
      <c r="F88" s="69" t="str">
        <f>IF(ISERROR(MATCH(E88,Database!$B:$B,FALSE)),"","X")</f>
        <v/>
      </c>
      <c r="G88" s="34" t="str">
        <f t="shared" si="2"/>
        <v>&lt;g.moreno-alcantar@tum.de&gt;</v>
      </c>
    </row>
    <row r="89" spans="2:7" x14ac:dyDescent="0.25">
      <c r="B89" s="94"/>
      <c r="C89" s="66" t="s">
        <v>1321</v>
      </c>
      <c r="D89" s="67" t="s">
        <v>1320</v>
      </c>
      <c r="E89" s="68" t="s">
        <v>1322</v>
      </c>
      <c r="F89" s="69" t="str">
        <f>IF(ISERROR(MATCH(E89,Database!$B:$B,FALSE)),"","X")</f>
        <v>X</v>
      </c>
      <c r="G89" s="34" t="str">
        <f t="shared" si="2"/>
        <v/>
      </c>
    </row>
    <row r="90" spans="2:7" x14ac:dyDescent="0.25">
      <c r="B90" s="94"/>
      <c r="C90" s="66" t="s">
        <v>911</v>
      </c>
      <c r="D90" s="67" t="s">
        <v>912</v>
      </c>
      <c r="E90" s="68" t="s">
        <v>1491</v>
      </c>
      <c r="F90" s="69" t="str">
        <f>IF(ISERROR(MATCH(E90,Database!$B:$B,FALSE)),"","X")</f>
        <v/>
      </c>
      <c r="G90" s="34" t="str">
        <f t="shared" si="2"/>
        <v>&lt;hic_moul@hotmail.com&gt;</v>
      </c>
    </row>
    <row r="91" spans="2:7" x14ac:dyDescent="0.25">
      <c r="B91" s="94"/>
      <c r="C91" s="66" t="s">
        <v>934</v>
      </c>
      <c r="D91" s="67" t="s">
        <v>935</v>
      </c>
      <c r="E91" s="68" t="s">
        <v>258</v>
      </c>
      <c r="F91" s="69" t="str">
        <f>IF(ISERROR(MATCH(E91,Database!$B:$B,FALSE)),"","X")</f>
        <v>X</v>
      </c>
      <c r="G91" s="34" t="str">
        <f t="shared" si="2"/>
        <v/>
      </c>
    </row>
    <row r="92" spans="2:7" x14ac:dyDescent="0.25">
      <c r="B92" s="94"/>
      <c r="C92" s="66" t="s">
        <v>998</v>
      </c>
      <c r="D92" s="67" t="s">
        <v>845</v>
      </c>
      <c r="E92" s="68" t="s">
        <v>18</v>
      </c>
      <c r="F92" s="69" t="str">
        <f>IF(ISERROR(MATCH(E92,Database!$B:$B,FALSE)),"","X")</f>
        <v/>
      </c>
      <c r="G92" s="34" t="str">
        <f t="shared" si="2"/>
        <v>&lt;mbmuradov@gmail.com&gt;</v>
      </c>
    </row>
    <row r="93" spans="2:7" x14ac:dyDescent="0.25">
      <c r="B93" s="94"/>
      <c r="C93" s="66" t="s">
        <v>1324</v>
      </c>
      <c r="D93" s="67" t="s">
        <v>1323</v>
      </c>
      <c r="E93" s="68" t="s">
        <v>1537</v>
      </c>
      <c r="F93" s="69" t="str">
        <f>IF(ISERROR(MATCH(E93,Database!$B:$B,FALSE)),"","X")</f>
        <v>X</v>
      </c>
      <c r="G93" s="34" t="str">
        <f t="shared" si="2"/>
        <v/>
      </c>
    </row>
    <row r="94" spans="2:7" x14ac:dyDescent="0.25">
      <c r="B94" s="94"/>
      <c r="C94" s="66" t="s">
        <v>736</v>
      </c>
      <c r="D94" s="67" t="s">
        <v>735</v>
      </c>
      <c r="E94" s="68" t="s">
        <v>193</v>
      </c>
      <c r="F94" s="69" t="str">
        <f>IF(ISERROR(MATCH(E94,Database!$B:$B,FALSE)),"","X")</f>
        <v>X</v>
      </c>
      <c r="G94" s="34" t="str">
        <f t="shared" si="2"/>
        <v/>
      </c>
    </row>
    <row r="95" spans="2:7" x14ac:dyDescent="0.25">
      <c r="B95" s="94"/>
      <c r="C95" s="66" t="s">
        <v>952</v>
      </c>
      <c r="D95" s="67" t="s">
        <v>953</v>
      </c>
      <c r="E95" s="68" t="s">
        <v>192</v>
      </c>
      <c r="F95" s="69" t="str">
        <f>IF(ISERROR(MATCH(E95,Database!$B:$B,FALSE)),"","X")</f>
        <v>X</v>
      </c>
      <c r="G95" s="34" t="str">
        <f t="shared" si="2"/>
        <v/>
      </c>
    </row>
    <row r="96" spans="2:7" x14ac:dyDescent="0.25">
      <c r="B96" s="94"/>
      <c r="C96" s="66" t="s">
        <v>731</v>
      </c>
      <c r="D96" s="67" t="s">
        <v>730</v>
      </c>
      <c r="E96" s="68" t="s">
        <v>191</v>
      </c>
      <c r="F96" s="69" t="str">
        <f>IF(ISERROR(MATCH(E96,Database!$B:$B,FALSE)),"","X")</f>
        <v>X</v>
      </c>
      <c r="G96" s="34" t="str">
        <f t="shared" si="2"/>
        <v/>
      </c>
    </row>
    <row r="97" spans="2:7" x14ac:dyDescent="0.25">
      <c r="B97" s="94"/>
      <c r="C97" s="66" t="s">
        <v>1620</v>
      </c>
      <c r="D97" s="67" t="s">
        <v>878</v>
      </c>
      <c r="E97" s="68" t="s">
        <v>1621</v>
      </c>
      <c r="F97" s="69" t="str">
        <f>IF(ISERROR(MATCH(E97,Database!$B:$B,FALSE)),"","X")</f>
        <v>X</v>
      </c>
      <c r="G97" s="34" t="str">
        <f t="shared" si="2"/>
        <v/>
      </c>
    </row>
    <row r="98" spans="2:7" x14ac:dyDescent="0.25">
      <c r="B98" s="94"/>
      <c r="C98" s="66" t="s">
        <v>959</v>
      </c>
      <c r="D98" s="67" t="s">
        <v>960</v>
      </c>
      <c r="E98" s="68" t="s">
        <v>34</v>
      </c>
      <c r="F98" s="69" t="str">
        <f>IF(ISERROR(MATCH(E98,Database!$B:$B,FALSE)),"","X")</f>
        <v>X</v>
      </c>
      <c r="G98" s="34" t="str">
        <f t="shared" si="2"/>
        <v/>
      </c>
    </row>
    <row r="99" spans="2:7" x14ac:dyDescent="0.25">
      <c r="B99" s="94"/>
      <c r="C99" s="66" t="s">
        <v>1185</v>
      </c>
      <c r="D99" s="67" t="s">
        <v>1184</v>
      </c>
      <c r="E99" s="68" t="s">
        <v>1186</v>
      </c>
      <c r="F99" s="69" t="str">
        <f>IF(ISERROR(MATCH(E99,Database!$B:$B,FALSE)),"","X")</f>
        <v/>
      </c>
      <c r="G99" s="34" t="str">
        <f t="shared" si="2"/>
        <v>&lt;apintoma13@gmail.com&gt;</v>
      </c>
    </row>
    <row r="100" spans="2:7" x14ac:dyDescent="0.25">
      <c r="B100" s="94"/>
      <c r="C100" s="66" t="s">
        <v>939</v>
      </c>
      <c r="D100" s="67" t="s">
        <v>940</v>
      </c>
      <c r="E100" s="68" t="s">
        <v>190</v>
      </c>
      <c r="F100" s="69" t="str">
        <f>IF(ISERROR(MATCH(E100,Database!$B:$B,FALSE)),"","X")</f>
        <v>X</v>
      </c>
      <c r="G100" s="34" t="str">
        <f t="shared" si="2"/>
        <v/>
      </c>
    </row>
    <row r="101" spans="2:7" x14ac:dyDescent="0.25">
      <c r="B101" s="94"/>
      <c r="C101" s="66" t="s">
        <v>1326</v>
      </c>
      <c r="D101" s="67" t="s">
        <v>1325</v>
      </c>
      <c r="E101" s="68" t="s">
        <v>1327</v>
      </c>
      <c r="F101" s="69" t="str">
        <f>IF(ISERROR(MATCH(E101,Database!$B:$B,FALSE)),"","X")</f>
        <v/>
      </c>
      <c r="G101" s="34" t="str">
        <f t="shared" si="2"/>
        <v>&lt;alexander.poethig@tum.de&gt;</v>
      </c>
    </row>
    <row r="102" spans="2:7" x14ac:dyDescent="0.25">
      <c r="B102" s="94"/>
      <c r="C102" s="66" t="s">
        <v>1188</v>
      </c>
      <c r="D102" s="67" t="s">
        <v>1187</v>
      </c>
      <c r="E102" s="68" t="s">
        <v>189</v>
      </c>
      <c r="F102" s="69" t="str">
        <f>IF(ISERROR(MATCH(E102,Database!$B:$B,FALSE)),"","X")</f>
        <v>X</v>
      </c>
      <c r="G102" s="34" t="str">
        <f t="shared" si="2"/>
        <v/>
      </c>
    </row>
    <row r="103" spans="2:7" x14ac:dyDescent="0.25">
      <c r="B103" s="94"/>
      <c r="C103" s="66" t="s">
        <v>683</v>
      </c>
      <c r="D103" s="67" t="s">
        <v>682</v>
      </c>
      <c r="E103" s="68" t="s">
        <v>188</v>
      </c>
      <c r="F103" s="69" t="str">
        <f>IF(ISERROR(MATCH(E103,Database!$B:$B,FALSE)),"","X")</f>
        <v>X</v>
      </c>
      <c r="G103" s="34" t="str">
        <f t="shared" si="2"/>
        <v/>
      </c>
    </row>
    <row r="104" spans="2:7" x14ac:dyDescent="0.25">
      <c r="B104" s="94"/>
      <c r="C104" s="66" t="s">
        <v>1493</v>
      </c>
      <c r="D104" s="67" t="s">
        <v>1492</v>
      </c>
      <c r="E104" s="68" t="s">
        <v>1494</v>
      </c>
      <c r="F104" s="69" t="str">
        <f>IF(ISERROR(MATCH(E104,Database!$B:$B,FALSE)),"","X")</f>
        <v>X</v>
      </c>
      <c r="G104" s="34" t="str">
        <f t="shared" si="2"/>
        <v/>
      </c>
    </row>
    <row r="105" spans="2:7" x14ac:dyDescent="0.25">
      <c r="B105" s="94"/>
      <c r="C105" s="66" t="s">
        <v>813</v>
      </c>
      <c r="D105" s="67" t="s">
        <v>812</v>
      </c>
      <c r="E105" s="68" t="s">
        <v>187</v>
      </c>
      <c r="F105" s="69" t="str">
        <f>IF(ISERROR(MATCH(E105,Database!$B:$B,FALSE)),"","X")</f>
        <v>X</v>
      </c>
      <c r="G105" s="34" t="str">
        <f t="shared" si="2"/>
        <v/>
      </c>
    </row>
    <row r="106" spans="2:7" x14ac:dyDescent="0.25">
      <c r="B106" s="94"/>
      <c r="C106" s="66" t="s">
        <v>671</v>
      </c>
      <c r="D106" s="67" t="s">
        <v>670</v>
      </c>
      <c r="E106" s="68" t="s">
        <v>68</v>
      </c>
      <c r="F106" s="69" t="str">
        <f>IF(ISERROR(MATCH(E106,Database!$B:$B,FALSE)),"","X")</f>
        <v>X</v>
      </c>
      <c r="G106" s="34" t="str">
        <f t="shared" si="2"/>
        <v/>
      </c>
    </row>
    <row r="107" spans="2:7" x14ac:dyDescent="0.25">
      <c r="B107" s="94"/>
      <c r="C107" s="66" t="s">
        <v>689</v>
      </c>
      <c r="D107" s="67" t="s">
        <v>1036</v>
      </c>
      <c r="E107" s="68" t="s">
        <v>120</v>
      </c>
      <c r="F107" s="69" t="str">
        <f>IF(ISERROR(MATCH(E107,Database!$B:$B,FALSE)),"","X")</f>
        <v>X</v>
      </c>
      <c r="G107" s="34" t="str">
        <f t="shared" si="2"/>
        <v/>
      </c>
    </row>
    <row r="108" spans="2:7" x14ac:dyDescent="0.25">
      <c r="B108" s="94"/>
      <c r="C108" s="66" t="s">
        <v>1329</v>
      </c>
      <c r="D108" s="67" t="s">
        <v>1328</v>
      </c>
      <c r="E108" s="68" t="s">
        <v>1330</v>
      </c>
      <c r="F108" s="69" t="str">
        <f>IF(ISERROR(MATCH(E108,Database!$B:$B,FALSE)),"","X")</f>
        <v>X</v>
      </c>
      <c r="G108" s="34" t="str">
        <f t="shared" si="2"/>
        <v/>
      </c>
    </row>
    <row r="109" spans="2:7" x14ac:dyDescent="0.25">
      <c r="B109" s="94"/>
      <c r="C109" s="66" t="s">
        <v>916</v>
      </c>
      <c r="D109" s="67" t="s">
        <v>917</v>
      </c>
      <c r="E109" s="68" t="s">
        <v>186</v>
      </c>
      <c r="F109" s="69" t="str">
        <f>IF(ISERROR(MATCH(E109,Database!$B:$B,FALSE)),"","X")</f>
        <v>X</v>
      </c>
      <c r="G109" s="34" t="str">
        <f t="shared" si="2"/>
        <v/>
      </c>
    </row>
    <row r="110" spans="2:7" x14ac:dyDescent="0.25">
      <c r="B110" s="94"/>
      <c r="C110" s="66" t="s">
        <v>1003</v>
      </c>
      <c r="D110" s="67" t="s">
        <v>1037</v>
      </c>
      <c r="E110" s="68" t="s">
        <v>413</v>
      </c>
      <c r="F110" s="69" t="str">
        <f>IF(ISERROR(MATCH(E110,Database!$B:$B,FALSE)),"","X")</f>
        <v/>
      </c>
      <c r="G110" s="34" t="str">
        <f t="shared" si="2"/>
        <v>&lt;ozge.saglam@ieu.edu.tr&gt;</v>
      </c>
    </row>
    <row r="111" spans="2:7" x14ac:dyDescent="0.25">
      <c r="B111" s="94"/>
      <c r="C111" s="66" t="s">
        <v>1496</v>
      </c>
      <c r="D111" s="67" t="s">
        <v>1495</v>
      </c>
      <c r="E111" s="68" t="s">
        <v>1497</v>
      </c>
      <c r="F111" s="69" t="str">
        <f>IF(ISERROR(MATCH(E111,Database!$B:$B,FALSE)),"","X")</f>
        <v>X</v>
      </c>
      <c r="G111" s="34" t="str">
        <f t="shared" si="2"/>
        <v/>
      </c>
    </row>
    <row r="112" spans="2:7" x14ac:dyDescent="0.25">
      <c r="B112" s="94"/>
      <c r="C112" s="66" t="s">
        <v>719</v>
      </c>
      <c r="D112" s="67" t="s">
        <v>1189</v>
      </c>
      <c r="E112" s="68" t="s">
        <v>185</v>
      </c>
      <c r="F112" s="69" t="str">
        <f>IF(ISERROR(MATCH(E112,Database!$B:$B,FALSE)),"","X")</f>
        <v>X</v>
      </c>
      <c r="G112" s="34" t="str">
        <f t="shared" si="2"/>
        <v/>
      </c>
    </row>
    <row r="113" spans="2:7" x14ac:dyDescent="0.25">
      <c r="B113" s="94"/>
      <c r="C113" s="66" t="s">
        <v>1332</v>
      </c>
      <c r="D113" s="67" t="s">
        <v>1331</v>
      </c>
      <c r="E113" s="68" t="s">
        <v>1333</v>
      </c>
      <c r="F113" s="69" t="str">
        <f>IF(ISERROR(MATCH(E113,Database!$B:$B,FALSE)),"","X")</f>
        <v>X</v>
      </c>
      <c r="G113" s="34" t="str">
        <f t="shared" si="2"/>
        <v/>
      </c>
    </row>
    <row r="114" spans="2:7" x14ac:dyDescent="0.25">
      <c r="B114" s="94"/>
      <c r="C114" s="66" t="s">
        <v>1004</v>
      </c>
      <c r="D114" s="67" t="s">
        <v>1039</v>
      </c>
      <c r="E114" s="68" t="s">
        <v>288</v>
      </c>
      <c r="F114" s="69" t="str">
        <f>IF(ISERROR(MATCH(E114,Database!$B:$B,FALSE)),"","X")</f>
        <v>X</v>
      </c>
      <c r="G114" s="34" t="str">
        <f t="shared" si="2"/>
        <v/>
      </c>
    </row>
    <row r="115" spans="2:7" x14ac:dyDescent="0.25">
      <c r="B115" s="94"/>
      <c r="C115" s="66" t="s">
        <v>710</v>
      </c>
      <c r="D115" s="67" t="s">
        <v>709</v>
      </c>
      <c r="E115" s="68" t="s">
        <v>184</v>
      </c>
      <c r="F115" s="69" t="str">
        <f>IF(ISERROR(MATCH(E115,Database!$B:$B,FALSE)),"","X")</f>
        <v>X</v>
      </c>
      <c r="G115" s="34" t="str">
        <f t="shared" si="2"/>
        <v/>
      </c>
    </row>
    <row r="116" spans="2:7" x14ac:dyDescent="0.25">
      <c r="B116" s="94"/>
      <c r="C116" s="66" t="s">
        <v>1005</v>
      </c>
      <c r="D116" s="67" t="s">
        <v>1040</v>
      </c>
      <c r="E116" s="68" t="s">
        <v>28</v>
      </c>
      <c r="F116" s="69" t="str">
        <f>IF(ISERROR(MATCH(E116,Database!$B:$B,FALSE)),"","X")</f>
        <v/>
      </c>
      <c r="G116" s="34" t="str">
        <f t="shared" si="2"/>
        <v>&lt;sindelar@chemi.muni.cz&gt;</v>
      </c>
    </row>
    <row r="117" spans="2:7" x14ac:dyDescent="0.25">
      <c r="B117" s="94"/>
      <c r="C117" s="66" t="s">
        <v>1499</v>
      </c>
      <c r="D117" s="67" t="s">
        <v>1498</v>
      </c>
      <c r="E117" s="68" t="s">
        <v>1500</v>
      </c>
      <c r="F117" s="69" t="str">
        <f>IF(ISERROR(MATCH(E117,Database!$B:$B,FALSE)),"","X")</f>
        <v/>
      </c>
      <c r="G117" s="34" t="str">
        <f t="shared" si="2"/>
        <v>&lt;flamursopaj@gmail.com&gt;</v>
      </c>
    </row>
    <row r="118" spans="2:7" x14ac:dyDescent="0.25">
      <c r="B118" s="94"/>
      <c r="C118" s="66" t="s">
        <v>1190</v>
      </c>
      <c r="D118" s="67" t="s">
        <v>1008</v>
      </c>
      <c r="E118" s="68" t="s">
        <v>147</v>
      </c>
      <c r="F118" s="69" t="str">
        <f>IF(ISERROR(MATCH(E118,Database!$B:$B,FALSE)),"","X")</f>
        <v>X</v>
      </c>
      <c r="G118" s="34" t="str">
        <f t="shared" si="2"/>
        <v/>
      </c>
    </row>
    <row r="119" spans="2:7" x14ac:dyDescent="0.25">
      <c r="B119" s="94"/>
      <c r="C119" s="66" t="s">
        <v>1192</v>
      </c>
      <c r="D119" s="67" t="s">
        <v>1191</v>
      </c>
      <c r="E119" s="68" t="s">
        <v>1193</v>
      </c>
      <c r="F119" s="69" t="str">
        <f>IF(ISERROR(MATCH(E119,Database!$B:$B,FALSE)),"","X")</f>
        <v>X</v>
      </c>
      <c r="G119" s="34" t="str">
        <f t="shared" si="2"/>
        <v/>
      </c>
    </row>
    <row r="120" spans="2:7" x14ac:dyDescent="0.25">
      <c r="B120" s="94"/>
      <c r="C120" s="66" t="s">
        <v>1195</v>
      </c>
      <c r="D120" s="67" t="s">
        <v>1194</v>
      </c>
      <c r="E120" s="68" t="s">
        <v>183</v>
      </c>
      <c r="F120" s="69" t="str">
        <f>IF(ISERROR(MATCH(E120,Database!$B:$B,FALSE)),"","X")</f>
        <v>X</v>
      </c>
      <c r="G120" s="34" t="str">
        <f t="shared" si="2"/>
        <v/>
      </c>
    </row>
    <row r="121" spans="2:7" x14ac:dyDescent="0.25">
      <c r="B121" s="94"/>
      <c r="C121" s="66" t="s">
        <v>1502</v>
      </c>
      <c r="D121" s="67" t="s">
        <v>1501</v>
      </c>
      <c r="E121" s="68" t="s">
        <v>1503</v>
      </c>
      <c r="F121" s="69" t="str">
        <f>IF(ISERROR(MATCH(E121,Database!$B:$B,FALSE)),"","X")</f>
        <v>X</v>
      </c>
      <c r="G121" s="34" t="str">
        <f t="shared" si="2"/>
        <v/>
      </c>
    </row>
    <row r="122" spans="2:7" x14ac:dyDescent="0.25">
      <c r="B122" s="94"/>
      <c r="C122" s="66" t="s">
        <v>1334</v>
      </c>
      <c r="D122" s="67" t="s">
        <v>1171</v>
      </c>
      <c r="E122" s="68" t="s">
        <v>1401</v>
      </c>
      <c r="F122" s="69" t="str">
        <f>IF(ISERROR(MATCH(E122,Database!$B:$B,FALSE)),"","X")</f>
        <v>X</v>
      </c>
      <c r="G122" s="34" t="str">
        <f t="shared" si="2"/>
        <v/>
      </c>
    </row>
    <row r="123" spans="2:7" x14ac:dyDescent="0.25">
      <c r="B123" s="94"/>
      <c r="C123" s="66" t="s">
        <v>844</v>
      </c>
      <c r="D123" s="67" t="s">
        <v>1335</v>
      </c>
      <c r="E123" s="68" t="s">
        <v>1336</v>
      </c>
      <c r="F123" s="69" t="str">
        <f>IF(ISERROR(MATCH(E123,Database!$B:$B,FALSE)),"","X")</f>
        <v>X</v>
      </c>
      <c r="G123" s="34" t="str">
        <f t="shared" si="2"/>
        <v/>
      </c>
    </row>
    <row r="124" spans="2:7" x14ac:dyDescent="0.25">
      <c r="B124" s="94"/>
      <c r="C124" s="66" t="s">
        <v>844</v>
      </c>
      <c r="D124" s="67" t="s">
        <v>845</v>
      </c>
      <c r="E124" s="68" t="s">
        <v>166</v>
      </c>
      <c r="F124" s="69" t="str">
        <f>IF(ISERROR(MATCH(E124,Database!$B:$B,FALSE)),"","X")</f>
        <v>X</v>
      </c>
      <c r="G124" s="34" t="str">
        <f t="shared" si="2"/>
        <v/>
      </c>
    </row>
    <row r="125" spans="2:7" x14ac:dyDescent="0.25">
      <c r="B125" s="94"/>
      <c r="C125" s="66" t="s">
        <v>1623</v>
      </c>
      <c r="D125" s="67" t="s">
        <v>1622</v>
      </c>
      <c r="E125" s="68" t="s">
        <v>1624</v>
      </c>
      <c r="F125" s="69" t="str">
        <f>IF(ISERROR(MATCH(E125,Database!$B:$B,FALSE)),"","X")</f>
        <v>X</v>
      </c>
      <c r="G125" s="34" t="str">
        <f t="shared" si="2"/>
        <v/>
      </c>
    </row>
    <row r="126" spans="2:7" x14ac:dyDescent="0.25">
      <c r="B126" s="94"/>
      <c r="C126" s="66" t="s">
        <v>1191</v>
      </c>
      <c r="D126" s="67" t="s">
        <v>1625</v>
      </c>
      <c r="E126" s="68" t="s">
        <v>1626</v>
      </c>
      <c r="F126" s="69" t="str">
        <f>IF(ISERROR(MATCH(E126,Database!$B:$B,FALSE)),"","X")</f>
        <v>X</v>
      </c>
      <c r="G126" s="34" t="str">
        <f t="shared" si="2"/>
        <v/>
      </c>
    </row>
    <row r="127" spans="2:7" x14ac:dyDescent="0.25">
      <c r="B127" s="94"/>
      <c r="C127" s="66" t="s">
        <v>1628</v>
      </c>
      <c r="D127" s="67" t="s">
        <v>1627</v>
      </c>
      <c r="E127" s="68" t="s">
        <v>1629</v>
      </c>
      <c r="F127" s="69" t="str">
        <f>IF(ISERROR(MATCH(E127,Database!$B:$B,FALSE)),"","X")</f>
        <v/>
      </c>
      <c r="G127" s="34" t="str">
        <f t="shared" si="2"/>
        <v>&lt;sotumay@atauni.edu.tr&gt;</v>
      </c>
    </row>
    <row r="128" spans="2:7" x14ac:dyDescent="0.25">
      <c r="B128" s="94"/>
      <c r="C128" s="66" t="s">
        <v>893</v>
      </c>
      <c r="D128" s="67" t="s">
        <v>894</v>
      </c>
      <c r="E128" s="68" t="s">
        <v>182</v>
      </c>
      <c r="F128" s="69" t="str">
        <f>IF(ISERROR(MATCH(E128,Database!$B:$B,FALSE)),"","X")</f>
        <v>X</v>
      </c>
      <c r="G128" s="34" t="str">
        <f t="shared" si="2"/>
        <v/>
      </c>
    </row>
    <row r="129" spans="2:9" x14ac:dyDescent="0.25">
      <c r="B129" s="94"/>
      <c r="C129" s="66" t="s">
        <v>1505</v>
      </c>
      <c r="D129" s="67" t="s">
        <v>1504</v>
      </c>
      <c r="E129" s="68" t="s">
        <v>1506</v>
      </c>
      <c r="F129" s="69" t="str">
        <f>IF(ISERROR(MATCH(E129,Database!$B:$B,FALSE)),"","X")</f>
        <v/>
      </c>
      <c r="G129" s="34" t="str">
        <f t="shared" si="2"/>
        <v>&lt;muhammed.ucuncu@deu.edu.tr&gt;</v>
      </c>
    </row>
    <row r="130" spans="2:9" x14ac:dyDescent="0.25">
      <c r="B130" s="94"/>
      <c r="C130" s="66" t="s">
        <v>1338</v>
      </c>
      <c r="D130" s="67" t="s">
        <v>1337</v>
      </c>
      <c r="E130" s="68" t="s">
        <v>1339</v>
      </c>
      <c r="F130" s="69" t="str">
        <f>IF(ISERROR(MATCH(E130,Database!$B:$B,FALSE)),"","X")</f>
        <v>X</v>
      </c>
      <c r="G130" s="34" t="str">
        <f t="shared" si="2"/>
        <v/>
      </c>
    </row>
    <row r="131" spans="2:9" x14ac:dyDescent="0.25">
      <c r="B131" s="94"/>
      <c r="C131" s="66" t="s">
        <v>628</v>
      </c>
      <c r="D131" s="67" t="s">
        <v>627</v>
      </c>
      <c r="E131" s="68" t="s">
        <v>181</v>
      </c>
      <c r="F131" s="69" t="str">
        <f>IF(ISERROR(MATCH(E131,Database!$B:$B,FALSE)),"","X")</f>
        <v>X</v>
      </c>
      <c r="G131" s="34" t="str">
        <f t="shared" si="2"/>
        <v/>
      </c>
    </row>
    <row r="132" spans="2:9" x14ac:dyDescent="0.25">
      <c r="B132" s="94"/>
      <c r="C132" s="66" t="s">
        <v>1196</v>
      </c>
      <c r="D132" s="67" t="s">
        <v>692</v>
      </c>
      <c r="E132" s="68" t="s">
        <v>23</v>
      </c>
      <c r="F132" s="69" t="str">
        <f>IF(ISERROR(MATCH(E132,Database!$B:$B,FALSE)),"","X")</f>
        <v>X</v>
      </c>
      <c r="G132" s="34" t="str">
        <f t="shared" ref="G132:G140" si="3">IF(F132="X","",CONCATENATE("&lt;",E132,"&gt;"))</f>
        <v/>
      </c>
    </row>
    <row r="133" spans="2:9" x14ac:dyDescent="0.25">
      <c r="B133" s="94"/>
      <c r="C133" s="66" t="s">
        <v>1341</v>
      </c>
      <c r="D133" s="67" t="s">
        <v>1340</v>
      </c>
      <c r="E133" s="68" t="s">
        <v>1342</v>
      </c>
      <c r="F133" s="69" t="str">
        <f>IF(ISERROR(MATCH(E133,Database!$B:$B,FALSE)),"","X")</f>
        <v>X</v>
      </c>
      <c r="G133" s="34" t="str">
        <f t="shared" si="3"/>
        <v/>
      </c>
    </row>
    <row r="134" spans="2:9" x14ac:dyDescent="0.25">
      <c r="B134" s="94"/>
      <c r="C134" s="66" t="s">
        <v>726</v>
      </c>
      <c r="D134" s="67" t="s">
        <v>725</v>
      </c>
      <c r="E134" s="68" t="s">
        <v>180</v>
      </c>
      <c r="F134" s="69" t="str">
        <f>IF(ISERROR(MATCH(E134,Database!$B:$B,FALSE)),"","X")</f>
        <v>X</v>
      </c>
      <c r="G134" s="34" t="str">
        <f t="shared" si="3"/>
        <v/>
      </c>
    </row>
    <row r="135" spans="2:9" x14ac:dyDescent="0.25">
      <c r="B135" s="94"/>
      <c r="C135" s="66" t="s">
        <v>677</v>
      </c>
      <c r="D135" s="67" t="s">
        <v>676</v>
      </c>
      <c r="E135" s="68" t="s">
        <v>179</v>
      </c>
      <c r="F135" s="69" t="str">
        <f>IF(ISERROR(MATCH(E135,Database!$B:$B,FALSE)),"","X")</f>
        <v>X</v>
      </c>
      <c r="G135" s="34" t="str">
        <f t="shared" si="3"/>
        <v/>
      </c>
    </row>
    <row r="136" spans="2:9" x14ac:dyDescent="0.25">
      <c r="B136" s="94"/>
      <c r="C136" s="66" t="s">
        <v>1508</v>
      </c>
      <c r="D136" s="67" t="s">
        <v>1507</v>
      </c>
      <c r="E136" s="68" t="s">
        <v>1509</v>
      </c>
      <c r="F136" s="69" t="str">
        <f>IF(ISERROR(MATCH(E136,Database!$B:$B,FALSE)),"","X")</f>
        <v>X</v>
      </c>
      <c r="G136" s="34" t="str">
        <f t="shared" si="3"/>
        <v/>
      </c>
    </row>
    <row r="137" spans="2:9" x14ac:dyDescent="0.25">
      <c r="B137" s="94"/>
      <c r="C137" s="66" t="s">
        <v>1343</v>
      </c>
      <c r="D137" s="67" t="s">
        <v>845</v>
      </c>
      <c r="E137" s="68" t="s">
        <v>1344</v>
      </c>
      <c r="F137" s="69" t="str">
        <f>IF(ISERROR(MATCH(E137,Database!$B:$B,FALSE)),"","X")</f>
        <v>X</v>
      </c>
      <c r="G137" s="34" t="str">
        <f t="shared" si="3"/>
        <v/>
      </c>
    </row>
    <row r="138" spans="2:9" x14ac:dyDescent="0.25">
      <c r="B138" s="94"/>
      <c r="C138" s="66" t="s">
        <v>1631</v>
      </c>
      <c r="D138" s="67" t="s">
        <v>1630</v>
      </c>
      <c r="E138" s="68" t="s">
        <v>1632</v>
      </c>
      <c r="F138" s="69" t="str">
        <f>IF(ISERROR(MATCH(E138,Database!$B:$B,FALSE)),"","X")</f>
        <v>X</v>
      </c>
      <c r="G138" s="34" t="str">
        <f t="shared" si="3"/>
        <v/>
      </c>
    </row>
    <row r="139" spans="2:9" x14ac:dyDescent="0.25">
      <c r="B139" s="94"/>
      <c r="C139" s="66" t="s">
        <v>664</v>
      </c>
      <c r="D139" s="67" t="s">
        <v>663</v>
      </c>
      <c r="E139" s="68" t="s">
        <v>178</v>
      </c>
      <c r="F139" s="69" t="str">
        <f>IF(ISERROR(MATCH(E139,Database!$B:$B,FALSE)),"","X")</f>
        <v>X</v>
      </c>
      <c r="G139" s="34" t="str">
        <f t="shared" si="3"/>
        <v/>
      </c>
    </row>
    <row r="140" spans="2:9" x14ac:dyDescent="0.25">
      <c r="B140" s="94"/>
      <c r="C140" s="66" t="s">
        <v>1198</v>
      </c>
      <c r="D140" s="67" t="s">
        <v>1197</v>
      </c>
      <c r="E140" s="68" t="s">
        <v>177</v>
      </c>
      <c r="F140" s="69" t="str">
        <f>IF(ISERROR(MATCH(E140,Database!$B:$B,FALSE)),"","X")</f>
        <v/>
      </c>
      <c r="G140" s="34" t="str">
        <f t="shared" si="3"/>
        <v>&lt;yzorlu@gtu.edu.tr&gt;</v>
      </c>
    </row>
    <row r="141" spans="2:9" x14ac:dyDescent="0.25">
      <c r="B141" s="11"/>
      <c r="C141" s="71"/>
      <c r="D141" s="72"/>
      <c r="E141" s="73" t="s">
        <v>400</v>
      </c>
      <c r="F141" s="74" t="s">
        <v>317</v>
      </c>
      <c r="G141" s="49"/>
    </row>
    <row r="142" spans="2:9" x14ac:dyDescent="0.25">
      <c r="B142" s="12"/>
      <c r="C142" s="43"/>
      <c r="D142" s="50"/>
      <c r="E142" s="51">
        <f>COUNTA(E2:E140)</f>
        <v>139</v>
      </c>
      <c r="F142" s="52">
        <f>COUNTIF(F2:F140,"X")</f>
        <v>106</v>
      </c>
      <c r="G142" s="53"/>
    </row>
    <row r="144" spans="2:9" x14ac:dyDescent="0.25">
      <c r="B144" s="93" t="s">
        <v>3</v>
      </c>
      <c r="C144" s="44" t="s">
        <v>973</v>
      </c>
      <c r="D144" s="39" t="s">
        <v>974</v>
      </c>
      <c r="E144" s="28" t="s">
        <v>219</v>
      </c>
      <c r="F144" s="13" t="str">
        <f>IF(ISERROR(MATCH(E144,Database!$B:$B,FALSE)),"","X")</f>
        <v>X</v>
      </c>
      <c r="G144" s="14" t="str">
        <f>IF(F144="X","",CONCATENATE("&lt;",E144,"&gt;"))</f>
        <v/>
      </c>
      <c r="I144" s="15" t="str">
        <f t="shared" ref="I144:I207" si="4">IF(ISERROR(VLOOKUP(G144,$G$2:$G$140,1,FALSE)),G144,"")</f>
        <v/>
      </c>
    </row>
    <row r="145" spans="2:9" x14ac:dyDescent="0.25">
      <c r="B145" s="94"/>
      <c r="C145" s="77" t="s">
        <v>877</v>
      </c>
      <c r="D145" s="78" t="s">
        <v>878</v>
      </c>
      <c r="E145" s="79" t="s">
        <v>401</v>
      </c>
      <c r="F145" s="80" t="str">
        <f>IF(ISERROR(MATCH(E145,Database!$B:$B,FALSE)),"","X")</f>
        <v>X</v>
      </c>
      <c r="G145" s="16" t="str">
        <f t="shared" ref="G145" si="5">IF(F145="X","",CONCATENATE("&lt;",E145,"&gt;"))</f>
        <v/>
      </c>
      <c r="I145" s="15" t="str">
        <f t="shared" si="4"/>
        <v/>
      </c>
    </row>
    <row r="146" spans="2:9" x14ac:dyDescent="0.25">
      <c r="B146" s="94"/>
      <c r="C146" s="77" t="s">
        <v>773</v>
      </c>
      <c r="D146" s="78" t="s">
        <v>772</v>
      </c>
      <c r="E146" s="79" t="s">
        <v>97</v>
      </c>
      <c r="F146" s="80" t="str">
        <f>IF(ISERROR(MATCH(E146,Database!$B:$B,FALSE)),"","X")</f>
        <v>X</v>
      </c>
      <c r="G146" s="16" t="str">
        <f t="shared" ref="G146:G209" si="6">IF(F146="X","",CONCATENATE("&lt;",E146,"&gt;"))</f>
        <v/>
      </c>
      <c r="I146" s="15" t="str">
        <f t="shared" si="4"/>
        <v/>
      </c>
    </row>
    <row r="147" spans="2:9" x14ac:dyDescent="0.25">
      <c r="B147" s="94"/>
      <c r="C147" s="77" t="s">
        <v>1470</v>
      </c>
      <c r="D147" s="78" t="s">
        <v>1469</v>
      </c>
      <c r="E147" s="79" t="s">
        <v>1471</v>
      </c>
      <c r="F147" s="80" t="str">
        <f>IF(ISERROR(MATCH(E147,Database!$B:$B,FALSE)),"","X")</f>
        <v>X</v>
      </c>
      <c r="G147" s="16" t="str">
        <f t="shared" si="6"/>
        <v/>
      </c>
      <c r="I147" s="15" t="str">
        <f t="shared" si="4"/>
        <v/>
      </c>
    </row>
    <row r="148" spans="2:9" x14ac:dyDescent="0.25">
      <c r="B148" s="94"/>
      <c r="C148" s="77" t="s">
        <v>1200</v>
      </c>
      <c r="D148" s="78" t="s">
        <v>1199</v>
      </c>
      <c r="E148" s="79" t="s">
        <v>1201</v>
      </c>
      <c r="F148" s="80" t="str">
        <f>IF(ISERROR(MATCH(E148,Database!$B:$B,FALSE)),"","X")</f>
        <v>X</v>
      </c>
      <c r="G148" s="16" t="str">
        <f t="shared" si="6"/>
        <v/>
      </c>
      <c r="I148" s="15" t="str">
        <f t="shared" si="4"/>
        <v/>
      </c>
    </row>
    <row r="149" spans="2:9" x14ac:dyDescent="0.25">
      <c r="B149" s="94"/>
      <c r="C149" s="77" t="s">
        <v>882</v>
      </c>
      <c r="D149" s="78" t="s">
        <v>1007</v>
      </c>
      <c r="E149" s="79" t="s">
        <v>218</v>
      </c>
      <c r="F149" s="80" t="str">
        <f>IF(ISERROR(MATCH(E149,Database!$B:$B,FALSE)),"","X")</f>
        <v>X</v>
      </c>
      <c r="G149" s="16" t="str">
        <f t="shared" si="6"/>
        <v/>
      </c>
      <c r="I149" s="15" t="str">
        <f t="shared" si="4"/>
        <v/>
      </c>
    </row>
    <row r="150" spans="2:9" x14ac:dyDescent="0.25">
      <c r="B150" s="94"/>
      <c r="C150" s="77" t="s">
        <v>975</v>
      </c>
      <c r="D150" s="78" t="s">
        <v>1008</v>
      </c>
      <c r="E150" s="79" t="s">
        <v>402</v>
      </c>
      <c r="F150" s="80" t="str">
        <f>IF(ISERROR(MATCH(E150,Database!$B:$B,FALSE)),"","X")</f>
        <v/>
      </c>
      <c r="G150" s="16" t="str">
        <f t="shared" si="6"/>
        <v>&lt;dragana.bartolic@imsi.rs&gt;</v>
      </c>
      <c r="I150" s="15" t="str">
        <f t="shared" si="4"/>
        <v>&lt;dragana.bartolic@imsi.rs&gt;</v>
      </c>
    </row>
    <row r="151" spans="2:9" x14ac:dyDescent="0.25">
      <c r="B151" s="94"/>
      <c r="C151" s="77" t="s">
        <v>620</v>
      </c>
      <c r="D151" s="78" t="s">
        <v>619</v>
      </c>
      <c r="E151" s="79" t="s">
        <v>50</v>
      </c>
      <c r="F151" s="80" t="str">
        <f>IF(ISERROR(MATCH(E151,Database!$B:$B,FALSE)),"","X")</f>
        <v>X</v>
      </c>
      <c r="G151" s="16" t="str">
        <f t="shared" si="6"/>
        <v/>
      </c>
      <c r="I151" s="15" t="str">
        <f t="shared" si="4"/>
        <v/>
      </c>
    </row>
    <row r="152" spans="2:9" x14ac:dyDescent="0.25">
      <c r="B152" s="94"/>
      <c r="C152" s="77" t="s">
        <v>976</v>
      </c>
      <c r="D152" s="78" t="s">
        <v>1151</v>
      </c>
      <c r="E152" s="79" t="s">
        <v>127</v>
      </c>
      <c r="F152" s="80" t="str">
        <f>IF(ISERROR(MATCH(E152,Database!$B:$B,FALSE)),"","X")</f>
        <v/>
      </c>
      <c r="G152" s="16" t="str">
        <f t="shared" si="6"/>
        <v>&lt;dbelo@ctn.tecnico.ulisboa.pt&gt;</v>
      </c>
      <c r="I152" s="15" t="str">
        <f t="shared" si="4"/>
        <v/>
      </c>
    </row>
    <row r="153" spans="2:9" x14ac:dyDescent="0.25">
      <c r="B153" s="94"/>
      <c r="C153" s="77" t="s">
        <v>1203</v>
      </c>
      <c r="D153" s="78" t="s">
        <v>1202</v>
      </c>
      <c r="E153" s="79" t="s">
        <v>403</v>
      </c>
      <c r="F153" s="80" t="str">
        <f>IF(ISERROR(MATCH(E153,Database!$B:$B,FALSE)),"","X")</f>
        <v/>
      </c>
      <c r="G153" s="16" t="str">
        <f t="shared" si="6"/>
        <v>&lt;avni.berisha@uni-pr.edu&gt;</v>
      </c>
      <c r="I153" s="15" t="str">
        <f t="shared" si="4"/>
        <v>&lt;avni.berisha@uni-pr.edu&gt;</v>
      </c>
    </row>
    <row r="154" spans="2:9" x14ac:dyDescent="0.25">
      <c r="B154" s="94"/>
      <c r="C154" s="77" t="s">
        <v>748</v>
      </c>
      <c r="D154" s="78" t="s">
        <v>747</v>
      </c>
      <c r="E154" s="79" t="s">
        <v>40</v>
      </c>
      <c r="F154" s="80" t="str">
        <f>IF(ISERROR(MATCH(E154,Database!$B:$B,FALSE)),"","X")</f>
        <v>X</v>
      </c>
      <c r="G154" s="16" t="str">
        <f t="shared" si="6"/>
        <v/>
      </c>
      <c r="I154" s="15" t="str">
        <f t="shared" si="4"/>
        <v/>
      </c>
    </row>
    <row r="155" spans="2:9" x14ac:dyDescent="0.25">
      <c r="B155" s="94"/>
      <c r="C155" s="77" t="s">
        <v>1204</v>
      </c>
      <c r="D155" s="78" t="s">
        <v>1017</v>
      </c>
      <c r="E155" s="79" t="s">
        <v>234</v>
      </c>
      <c r="F155" s="80" t="str">
        <f>IF(ISERROR(MATCH(E155,Database!$B:$B,FALSE)),"","X")</f>
        <v>X</v>
      </c>
      <c r="G155" s="16" t="str">
        <f t="shared" si="6"/>
        <v/>
      </c>
      <c r="I155" s="15" t="str">
        <f t="shared" si="4"/>
        <v/>
      </c>
    </row>
    <row r="156" spans="2:9" x14ac:dyDescent="0.25">
      <c r="B156" s="94"/>
      <c r="C156" s="77" t="s">
        <v>589</v>
      </c>
      <c r="D156" s="78" t="s">
        <v>588</v>
      </c>
      <c r="E156" s="79" t="s">
        <v>114</v>
      </c>
      <c r="F156" s="80" t="str">
        <f>IF(ISERROR(MATCH(E156,Database!$B:$B,FALSE)),"","X")</f>
        <v>X</v>
      </c>
      <c r="G156" s="16" t="str">
        <f t="shared" si="6"/>
        <v/>
      </c>
      <c r="I156" s="15" t="str">
        <f t="shared" si="4"/>
        <v/>
      </c>
    </row>
    <row r="157" spans="2:9" x14ac:dyDescent="0.25">
      <c r="B157" s="94"/>
      <c r="C157" s="77" t="s">
        <v>1206</v>
      </c>
      <c r="D157" s="78" t="s">
        <v>1205</v>
      </c>
      <c r="E157" s="79" t="s">
        <v>404</v>
      </c>
      <c r="F157" s="80" t="str">
        <f>IF(ISERROR(MATCH(E157,Database!$B:$B,FALSE)),"","X")</f>
        <v/>
      </c>
      <c r="G157" s="16" t="str">
        <f t="shared" si="6"/>
        <v>&lt;anaisabel.borras@icmse.csic.es&gt;</v>
      </c>
      <c r="I157" s="15" t="str">
        <f t="shared" si="4"/>
        <v>&lt;anaisabel.borras@icmse.csic.es&gt;</v>
      </c>
    </row>
    <row r="158" spans="2:9" x14ac:dyDescent="0.25">
      <c r="B158" s="94"/>
      <c r="C158" s="77" t="s">
        <v>1511</v>
      </c>
      <c r="D158" s="78" t="s">
        <v>1510</v>
      </c>
      <c r="E158" s="79" t="s">
        <v>1512</v>
      </c>
      <c r="F158" s="80" t="str">
        <f>IF(ISERROR(MATCH(E158,Database!$B:$B,FALSE)),"","X")</f>
        <v/>
      </c>
      <c r="G158" s="16" t="str">
        <f t="shared" si="6"/>
        <v>&lt;fatima.bouanis@polytechnique.edu&gt;</v>
      </c>
      <c r="I158" s="15" t="str">
        <f t="shared" si="4"/>
        <v>&lt;fatima.bouanis@polytechnique.edu&gt;</v>
      </c>
    </row>
    <row r="159" spans="2:9" x14ac:dyDescent="0.25">
      <c r="B159" s="94"/>
      <c r="C159" s="77" t="s">
        <v>1208</v>
      </c>
      <c r="D159" s="78" t="s">
        <v>1207</v>
      </c>
      <c r="E159" s="79" t="s">
        <v>405</v>
      </c>
      <c r="F159" s="80" t="str">
        <f>IF(ISERROR(MATCH(E159,Database!$B:$B,FALSE)),"","X")</f>
        <v>X</v>
      </c>
      <c r="G159" s="16" t="str">
        <f t="shared" si="6"/>
        <v/>
      </c>
      <c r="I159" s="15" t="str">
        <f t="shared" si="4"/>
        <v/>
      </c>
    </row>
    <row r="160" spans="2:9" x14ac:dyDescent="0.25">
      <c r="B160" s="94"/>
      <c r="C160" s="77" t="s">
        <v>978</v>
      </c>
      <c r="D160" s="78" t="s">
        <v>1011</v>
      </c>
      <c r="E160" s="79" t="s">
        <v>464</v>
      </c>
      <c r="F160" s="80" t="str">
        <f>IF(ISERROR(MATCH(E160,Database!$B:$B,FALSE)),"","X")</f>
        <v>X</v>
      </c>
      <c r="G160" s="16" t="str">
        <f t="shared" si="6"/>
        <v/>
      </c>
      <c r="I160" s="15" t="str">
        <f t="shared" si="4"/>
        <v/>
      </c>
    </row>
    <row r="161" spans="2:9" x14ac:dyDescent="0.25">
      <c r="B161" s="94"/>
      <c r="C161" s="77" t="s">
        <v>979</v>
      </c>
      <c r="D161" s="78" t="s">
        <v>1012</v>
      </c>
      <c r="E161" s="79" t="s">
        <v>406</v>
      </c>
      <c r="F161" s="80" t="str">
        <f>IF(ISERROR(MATCH(E161,Database!$B:$B,FALSE)),"","X")</f>
        <v>X</v>
      </c>
      <c r="G161" s="16" t="str">
        <f t="shared" si="6"/>
        <v/>
      </c>
      <c r="I161" s="15" t="str">
        <f t="shared" si="4"/>
        <v/>
      </c>
    </row>
    <row r="162" spans="2:9" x14ac:dyDescent="0.25">
      <c r="B162" s="94"/>
      <c r="C162" s="77" t="s">
        <v>1210</v>
      </c>
      <c r="D162" s="78" t="s">
        <v>1209</v>
      </c>
      <c r="E162" s="79" t="s">
        <v>1211</v>
      </c>
      <c r="F162" s="80" t="str">
        <f>IF(ISERROR(MATCH(E162,Database!$B:$B,FALSE)),"","X")</f>
        <v>X</v>
      </c>
      <c r="G162" s="16" t="str">
        <f t="shared" si="6"/>
        <v/>
      </c>
      <c r="I162" s="15" t="str">
        <f t="shared" si="4"/>
        <v/>
      </c>
    </row>
    <row r="163" spans="2:9" x14ac:dyDescent="0.25">
      <c r="B163" s="94"/>
      <c r="C163" s="77" t="s">
        <v>921</v>
      </c>
      <c r="D163" s="78" t="s">
        <v>922</v>
      </c>
      <c r="E163" s="79" t="s">
        <v>56</v>
      </c>
      <c r="F163" s="80" t="str">
        <f>IF(ISERROR(MATCH(E163,Database!$B:$B,FALSE)),"","X")</f>
        <v>X</v>
      </c>
      <c r="G163" s="16" t="str">
        <f t="shared" si="6"/>
        <v/>
      </c>
      <c r="I163" s="15" t="str">
        <f t="shared" si="4"/>
        <v/>
      </c>
    </row>
    <row r="164" spans="2:9" x14ac:dyDescent="0.25">
      <c r="B164" s="94"/>
      <c r="C164" s="77" t="s">
        <v>1473</v>
      </c>
      <c r="D164" s="78" t="s">
        <v>1472</v>
      </c>
      <c r="E164" s="79" t="s">
        <v>1474</v>
      </c>
      <c r="F164" s="80" t="str">
        <f>IF(ISERROR(MATCH(E164,Database!$B:$B,FALSE)),"","X")</f>
        <v/>
      </c>
      <c r="G164" s="16" t="str">
        <f t="shared" si="6"/>
        <v>&lt;mustafamcetin@yahoo.com&gt;</v>
      </c>
      <c r="I164" s="15" t="str">
        <f t="shared" si="4"/>
        <v/>
      </c>
    </row>
    <row r="165" spans="2:9" x14ac:dyDescent="0.25">
      <c r="B165" s="94"/>
      <c r="C165" s="77" t="s">
        <v>945</v>
      </c>
      <c r="D165" s="78" t="s">
        <v>946</v>
      </c>
      <c r="E165" s="79" t="s">
        <v>154</v>
      </c>
      <c r="F165" s="80" t="str">
        <f>IF(ISERROR(MATCH(E165,Database!$B:$B,FALSE)),"","X")</f>
        <v>X</v>
      </c>
      <c r="G165" s="16" t="str">
        <f t="shared" si="6"/>
        <v/>
      </c>
      <c r="I165" s="15" t="str">
        <f t="shared" si="4"/>
        <v/>
      </c>
    </row>
    <row r="166" spans="2:9" x14ac:dyDescent="0.25">
      <c r="B166" s="94"/>
      <c r="C166" s="77" t="s">
        <v>1295</v>
      </c>
      <c r="D166" s="78" t="s">
        <v>1294</v>
      </c>
      <c r="E166" s="79" t="s">
        <v>1296</v>
      </c>
      <c r="F166" s="80" t="str">
        <f>IF(ISERROR(MATCH(E166,Database!$B:$B,FALSE)),"","X")</f>
        <v>X</v>
      </c>
      <c r="G166" s="16" t="str">
        <f t="shared" si="6"/>
        <v/>
      </c>
      <c r="I166" s="15" t="str">
        <f t="shared" si="4"/>
        <v/>
      </c>
    </row>
    <row r="167" spans="2:9" x14ac:dyDescent="0.25">
      <c r="B167" s="94"/>
      <c r="C167" s="77" t="s">
        <v>703</v>
      </c>
      <c r="D167" s="78" t="s">
        <v>702</v>
      </c>
      <c r="E167" s="79" t="s">
        <v>701</v>
      </c>
      <c r="F167" s="80" t="str">
        <f>IF(ISERROR(MATCH(E167,Database!$B:$B,FALSE)),"","X")</f>
        <v>X</v>
      </c>
      <c r="G167" s="16" t="str">
        <f t="shared" si="6"/>
        <v/>
      </c>
      <c r="I167" s="15" t="str">
        <f t="shared" si="4"/>
        <v/>
      </c>
    </row>
    <row r="168" spans="2:9" x14ac:dyDescent="0.25">
      <c r="B168" s="94"/>
      <c r="C168" s="77" t="s">
        <v>778</v>
      </c>
      <c r="D168" s="78" t="s">
        <v>777</v>
      </c>
      <c r="E168" s="79" t="s">
        <v>215</v>
      </c>
      <c r="F168" s="80" t="str">
        <f>IF(ISERROR(MATCH(E168,Database!$B:$B,FALSE)),"","X")</f>
        <v>X</v>
      </c>
      <c r="G168" s="16" t="str">
        <f t="shared" si="6"/>
        <v/>
      </c>
      <c r="I168" s="15" t="str">
        <f t="shared" si="4"/>
        <v/>
      </c>
    </row>
    <row r="169" spans="2:9" x14ac:dyDescent="0.25">
      <c r="B169" s="94"/>
      <c r="C169" s="77" t="s">
        <v>1213</v>
      </c>
      <c r="D169" s="78" t="s">
        <v>1212</v>
      </c>
      <c r="E169" s="79" t="s">
        <v>407</v>
      </c>
      <c r="F169" s="80" t="str">
        <f>IF(ISERROR(MATCH(E169,Database!$B:$B,FALSE)),"","X")</f>
        <v/>
      </c>
      <c r="G169" s="16" t="str">
        <f t="shared" si="6"/>
        <v>&lt;mariona.dalmases@icfo.eu&gt;</v>
      </c>
      <c r="I169" s="15" t="str">
        <f t="shared" si="4"/>
        <v>&lt;mariona.dalmases@icfo.eu&gt;</v>
      </c>
    </row>
    <row r="170" spans="2:9" x14ac:dyDescent="0.25">
      <c r="B170" s="94"/>
      <c r="C170" s="77" t="s">
        <v>1161</v>
      </c>
      <c r="D170" s="78" t="s">
        <v>1160</v>
      </c>
      <c r="E170" s="79" t="s">
        <v>213</v>
      </c>
      <c r="F170" s="80" t="str">
        <f>IF(ISERROR(MATCH(E170,Database!$B:$B,FALSE)),"","X")</f>
        <v>X</v>
      </c>
      <c r="G170" s="16" t="str">
        <f t="shared" si="6"/>
        <v/>
      </c>
      <c r="I170" s="15" t="str">
        <f t="shared" si="4"/>
        <v/>
      </c>
    </row>
    <row r="171" spans="2:9" x14ac:dyDescent="0.25">
      <c r="B171" s="94"/>
      <c r="C171" s="77" t="s">
        <v>1514</v>
      </c>
      <c r="D171" s="78" t="s">
        <v>1513</v>
      </c>
      <c r="E171" s="79" t="s">
        <v>1515</v>
      </c>
      <c r="F171" s="80" t="str">
        <f>IF(ISERROR(MATCH(E171,Database!$B:$B,FALSE)),"","X")</f>
        <v/>
      </c>
      <c r="G171" s="16" t="str">
        <f t="shared" si="6"/>
        <v>&lt;olgadanilescu@gmail.com&gt;</v>
      </c>
      <c r="I171" s="15" t="str">
        <f t="shared" si="4"/>
        <v>&lt;olgadanilescu@gmail.com&gt;</v>
      </c>
    </row>
    <row r="172" spans="2:9" x14ac:dyDescent="0.25">
      <c r="B172" s="94"/>
      <c r="C172" s="77" t="s">
        <v>1063</v>
      </c>
      <c r="D172" s="78" t="s">
        <v>1064</v>
      </c>
      <c r="E172" s="79" t="s">
        <v>408</v>
      </c>
      <c r="F172" s="80" t="str">
        <f>IF(ISERROR(MATCH(E172,Database!$B:$B,FALSE)),"","X")</f>
        <v>X</v>
      </c>
      <c r="G172" s="16" t="str">
        <f t="shared" si="6"/>
        <v/>
      </c>
      <c r="I172" s="15" t="str">
        <f t="shared" si="4"/>
        <v/>
      </c>
    </row>
    <row r="173" spans="2:9" x14ac:dyDescent="0.25">
      <c r="B173" s="94"/>
      <c r="C173" s="77" t="s">
        <v>1298</v>
      </c>
      <c r="D173" s="78" t="s">
        <v>1297</v>
      </c>
      <c r="E173" s="79" t="s">
        <v>1402</v>
      </c>
      <c r="F173" s="80" t="str">
        <f>IF(ISERROR(MATCH(E173,Database!$B:$B,FALSE)),"","X")</f>
        <v>X</v>
      </c>
      <c r="G173" s="16" t="str">
        <f t="shared" si="6"/>
        <v/>
      </c>
      <c r="I173" s="15" t="str">
        <f t="shared" si="4"/>
        <v/>
      </c>
    </row>
    <row r="174" spans="2:9" x14ac:dyDescent="0.25">
      <c r="B174" s="94"/>
      <c r="C174" s="77" t="s">
        <v>1604</v>
      </c>
      <c r="D174" s="78" t="s">
        <v>1603</v>
      </c>
      <c r="E174" s="79" t="s">
        <v>1605</v>
      </c>
      <c r="F174" s="80" t="str">
        <f>IF(ISERROR(MATCH(E174,Database!$B:$B,FALSE)),"","X")</f>
        <v/>
      </c>
      <c r="G174" s="16" t="str">
        <f t="shared" si="6"/>
        <v>&lt;zehrad@biruni.edu.tr&gt;</v>
      </c>
      <c r="I174" s="15" t="str">
        <f t="shared" si="4"/>
        <v/>
      </c>
    </row>
    <row r="175" spans="2:9" x14ac:dyDescent="0.25">
      <c r="B175" s="94"/>
      <c r="C175" s="77" t="s">
        <v>610</v>
      </c>
      <c r="D175" s="78" t="s">
        <v>609</v>
      </c>
      <c r="E175" s="79" t="s">
        <v>211</v>
      </c>
      <c r="F175" s="80" t="str">
        <f>IF(ISERROR(MATCH(E175,Database!$B:$B,FALSE)),"","X")</f>
        <v>X</v>
      </c>
      <c r="G175" s="16" t="str">
        <f t="shared" si="6"/>
        <v/>
      </c>
      <c r="I175" s="15" t="str">
        <f t="shared" si="4"/>
        <v/>
      </c>
    </row>
    <row r="176" spans="2:9" x14ac:dyDescent="0.25">
      <c r="B176" s="94"/>
      <c r="C176" s="77" t="s">
        <v>982</v>
      </c>
      <c r="D176" s="78" t="s">
        <v>1015</v>
      </c>
      <c r="E176" s="79" t="s">
        <v>91</v>
      </c>
      <c r="F176" s="80" t="str">
        <f>IF(ISERROR(MATCH(E176,Database!$B:$B,FALSE)),"","X")</f>
        <v>X</v>
      </c>
      <c r="G176" s="16" t="str">
        <f t="shared" si="6"/>
        <v/>
      </c>
      <c r="I176" s="15" t="str">
        <f t="shared" si="4"/>
        <v/>
      </c>
    </row>
    <row r="177" spans="2:9" x14ac:dyDescent="0.25">
      <c r="B177" s="94"/>
      <c r="C177" s="77" t="s">
        <v>1214</v>
      </c>
      <c r="D177" s="78" t="s">
        <v>845</v>
      </c>
      <c r="E177" s="79" t="s">
        <v>409</v>
      </c>
      <c r="F177" s="80" t="str">
        <f>IF(ISERROR(MATCH(E177,Database!$B:$B,FALSE)),"","X")</f>
        <v>X</v>
      </c>
      <c r="G177" s="16" t="str">
        <f t="shared" si="6"/>
        <v/>
      </c>
      <c r="I177" s="15" t="str">
        <f t="shared" si="4"/>
        <v/>
      </c>
    </row>
    <row r="178" spans="2:9" x14ac:dyDescent="0.25">
      <c r="B178" s="94"/>
      <c r="C178" s="77" t="s">
        <v>1476</v>
      </c>
      <c r="D178" s="78" t="s">
        <v>1475</v>
      </c>
      <c r="E178" s="79" t="s">
        <v>1477</v>
      </c>
      <c r="F178" s="80" t="str">
        <f>IF(ISERROR(MATCH(E178,Database!$B:$B,FALSE)),"","X")</f>
        <v/>
      </c>
      <c r="G178" s="16" t="str">
        <f t="shared" si="6"/>
        <v>&lt;cav.esteves@fct.unl.pt&gt;</v>
      </c>
      <c r="I178" s="15" t="str">
        <f t="shared" si="4"/>
        <v/>
      </c>
    </row>
    <row r="179" spans="2:9" x14ac:dyDescent="0.25">
      <c r="B179" s="94"/>
      <c r="C179" s="77" t="s">
        <v>1355</v>
      </c>
      <c r="D179" s="78" t="s">
        <v>1354</v>
      </c>
      <c r="E179" s="79" t="s">
        <v>1356</v>
      </c>
      <c r="F179" s="80" t="str">
        <f>IF(ISERROR(MATCH(E179,Database!$B:$B,FALSE)),"","X")</f>
        <v/>
      </c>
      <c r="G179" s="16" t="str">
        <f t="shared" si="6"/>
        <v>&lt;cfarcau@itim-cj.ro&gt;</v>
      </c>
      <c r="I179" s="15" t="str">
        <f t="shared" si="4"/>
        <v>&lt;cfarcau@itim-cj.ro&gt;</v>
      </c>
    </row>
    <row r="180" spans="2:9" x14ac:dyDescent="0.25">
      <c r="B180" s="94"/>
      <c r="C180" s="77" t="s">
        <v>1216</v>
      </c>
      <c r="D180" s="78" t="s">
        <v>1215</v>
      </c>
      <c r="E180" s="79" t="s">
        <v>1217</v>
      </c>
      <c r="F180" s="80" t="str">
        <f>IF(ISERROR(MATCH(E180,Database!$B:$B,FALSE)),"","X")</f>
        <v>X</v>
      </c>
      <c r="G180" s="16" t="str">
        <f t="shared" si="6"/>
        <v/>
      </c>
      <c r="I180" s="15" t="str">
        <f t="shared" si="4"/>
        <v/>
      </c>
    </row>
    <row r="181" spans="2:9" x14ac:dyDescent="0.25">
      <c r="B181" s="94"/>
      <c r="C181" s="77" t="s">
        <v>1479</v>
      </c>
      <c r="D181" s="78" t="s">
        <v>1478</v>
      </c>
      <c r="E181" s="79" t="s">
        <v>1480</v>
      </c>
      <c r="F181" s="80" t="str">
        <f>IF(ISERROR(MATCH(E181,Database!$B:$B,FALSE)),"","X")</f>
        <v>X</v>
      </c>
      <c r="G181" s="16" t="str">
        <f t="shared" si="6"/>
        <v/>
      </c>
      <c r="I181" s="15" t="str">
        <f t="shared" si="4"/>
        <v/>
      </c>
    </row>
    <row r="182" spans="2:9" x14ac:dyDescent="0.25">
      <c r="B182" s="94"/>
      <c r="C182" s="77" t="s">
        <v>652</v>
      </c>
      <c r="D182" s="78" t="s">
        <v>1218</v>
      </c>
      <c r="E182" s="79" t="s">
        <v>410</v>
      </c>
      <c r="F182" s="80" t="str">
        <f>IF(ISERROR(MATCH(E182,Database!$B:$B,FALSE)),"","X")</f>
        <v>X</v>
      </c>
      <c r="G182" s="16" t="str">
        <f t="shared" si="6"/>
        <v/>
      </c>
      <c r="I182" s="15" t="str">
        <f t="shared" si="4"/>
        <v/>
      </c>
    </row>
    <row r="183" spans="2:9" x14ac:dyDescent="0.25">
      <c r="B183" s="94"/>
      <c r="C183" s="77" t="s">
        <v>821</v>
      </c>
      <c r="D183" s="78" t="s">
        <v>820</v>
      </c>
      <c r="E183" s="79" t="s">
        <v>1165</v>
      </c>
      <c r="F183" s="80" t="str">
        <f>IF(ISERROR(MATCH(E183,Database!$B:$B,FALSE)),"","X")</f>
        <v>X</v>
      </c>
      <c r="G183" s="16" t="str">
        <f t="shared" si="6"/>
        <v/>
      </c>
      <c r="I183" s="15" t="str">
        <f t="shared" si="4"/>
        <v/>
      </c>
    </row>
    <row r="184" spans="2:9" x14ac:dyDescent="0.25">
      <c r="B184" s="94"/>
      <c r="C184" s="77" t="s">
        <v>764</v>
      </c>
      <c r="D184" s="78" t="s">
        <v>763</v>
      </c>
      <c r="E184" s="79" t="s">
        <v>209</v>
      </c>
      <c r="F184" s="80" t="str">
        <f>IF(ISERROR(MATCH(E184,Database!$B:$B,FALSE)),"","X")</f>
        <v>X</v>
      </c>
      <c r="G184" s="16" t="str">
        <f t="shared" si="6"/>
        <v/>
      </c>
      <c r="I184" s="15" t="str">
        <f t="shared" si="4"/>
        <v/>
      </c>
    </row>
    <row r="185" spans="2:9" x14ac:dyDescent="0.25">
      <c r="B185" s="94"/>
      <c r="C185" s="77" t="s">
        <v>1168</v>
      </c>
      <c r="D185" s="78" t="s">
        <v>1016</v>
      </c>
      <c r="E185" s="79" t="s">
        <v>207</v>
      </c>
      <c r="F185" s="80" t="str">
        <f>IF(ISERROR(MATCH(E185,Database!$B:$B,FALSE)),"","X")</f>
        <v/>
      </c>
      <c r="G185" s="16" t="str">
        <f t="shared" si="6"/>
        <v>&lt;enrique.garcia-es@uv.es&gt;</v>
      </c>
      <c r="I185" s="15" t="str">
        <f t="shared" si="4"/>
        <v/>
      </c>
    </row>
    <row r="186" spans="2:9" x14ac:dyDescent="0.25">
      <c r="B186" s="94"/>
      <c r="C186" s="77" t="s">
        <v>1634</v>
      </c>
      <c r="D186" s="78" t="s">
        <v>1633</v>
      </c>
      <c r="E186" s="79" t="s">
        <v>1635</v>
      </c>
      <c r="F186" s="80" t="str">
        <f>IF(ISERROR(MATCH(E186,Database!$B:$B,FALSE)),"","X")</f>
        <v>X</v>
      </c>
      <c r="G186" s="16" t="str">
        <f t="shared" si="6"/>
        <v/>
      </c>
      <c r="I186" s="15" t="str">
        <f t="shared" si="4"/>
        <v/>
      </c>
    </row>
    <row r="187" spans="2:9" x14ac:dyDescent="0.25">
      <c r="B187" s="94"/>
      <c r="C187" s="77" t="s">
        <v>1482</v>
      </c>
      <c r="D187" s="78" t="s">
        <v>1481</v>
      </c>
      <c r="E187" s="79" t="s">
        <v>1483</v>
      </c>
      <c r="F187" s="80" t="str">
        <f>IF(ISERROR(MATCH(E187,Database!$B:$B,FALSE)),"","X")</f>
        <v>X</v>
      </c>
      <c r="G187" s="16" t="str">
        <f t="shared" si="6"/>
        <v/>
      </c>
      <c r="I187" s="15" t="str">
        <f t="shared" si="4"/>
        <v/>
      </c>
    </row>
    <row r="188" spans="2:9" x14ac:dyDescent="0.25">
      <c r="B188" s="94"/>
      <c r="C188" s="77" t="s">
        <v>792</v>
      </c>
      <c r="D188" s="78" t="s">
        <v>791</v>
      </c>
      <c r="E188" s="79" t="s">
        <v>206</v>
      </c>
      <c r="F188" s="80" t="str">
        <f>IF(ISERROR(MATCH(E188,Database!$B:$B,FALSE)),"","X")</f>
        <v>X</v>
      </c>
      <c r="G188" s="16" t="str">
        <f t="shared" si="6"/>
        <v/>
      </c>
      <c r="I188" s="15" t="str">
        <f t="shared" si="4"/>
        <v/>
      </c>
    </row>
    <row r="189" spans="2:9" x14ac:dyDescent="0.25">
      <c r="B189" s="94"/>
      <c r="C189" s="77" t="s">
        <v>649</v>
      </c>
      <c r="D189" s="78" t="s">
        <v>648</v>
      </c>
      <c r="E189" s="79" t="s">
        <v>205</v>
      </c>
      <c r="F189" s="80" t="str">
        <f>IF(ISERROR(MATCH(E189,Database!$B:$B,FALSE)),"","X")</f>
        <v>X</v>
      </c>
      <c r="G189" s="16" t="str">
        <f t="shared" si="6"/>
        <v/>
      </c>
      <c r="I189" s="15" t="str">
        <f t="shared" si="4"/>
        <v/>
      </c>
    </row>
    <row r="190" spans="2:9" x14ac:dyDescent="0.25">
      <c r="B190" s="94"/>
      <c r="C190" s="77" t="s">
        <v>1606</v>
      </c>
      <c r="D190" s="78" t="s">
        <v>1011</v>
      </c>
      <c r="E190" s="79" t="s">
        <v>1607</v>
      </c>
      <c r="F190" s="80" t="str">
        <f>IF(ISERROR(MATCH(E190,Database!$B:$B,FALSE)),"","X")</f>
        <v>X</v>
      </c>
      <c r="G190" s="16" t="str">
        <f t="shared" si="6"/>
        <v/>
      </c>
      <c r="I190" s="15" t="str">
        <f t="shared" si="4"/>
        <v/>
      </c>
    </row>
    <row r="191" spans="2:9" x14ac:dyDescent="0.25">
      <c r="B191" s="94"/>
      <c r="C191" s="77" t="s">
        <v>1349</v>
      </c>
      <c r="D191" s="78" t="s">
        <v>1348</v>
      </c>
      <c r="E191" s="79" t="s">
        <v>1350</v>
      </c>
      <c r="F191" s="80" t="str">
        <f>IF(ISERROR(MATCH(E191,Database!$B:$B,FALSE)),"","X")</f>
        <v/>
      </c>
      <c r="G191" s="16" t="str">
        <f t="shared" si="6"/>
        <v>&lt;bgl@icmm.csic.es&gt;</v>
      </c>
      <c r="I191" s="15" t="str">
        <f t="shared" si="4"/>
        <v>&lt;bgl@icmm.csic.es&gt;</v>
      </c>
    </row>
    <row r="192" spans="2:9" x14ac:dyDescent="0.25">
      <c r="B192" s="94"/>
      <c r="C192" s="77" t="s">
        <v>616</v>
      </c>
      <c r="D192" s="78" t="s">
        <v>615</v>
      </c>
      <c r="E192" s="79" t="s">
        <v>249</v>
      </c>
      <c r="F192" s="80" t="str">
        <f>IF(ISERROR(MATCH(E192,Database!$B:$B,FALSE)),"","X")</f>
        <v>X</v>
      </c>
      <c r="G192" s="16" t="str">
        <f t="shared" si="6"/>
        <v/>
      </c>
      <c r="I192" s="15" t="str">
        <f t="shared" si="4"/>
        <v/>
      </c>
    </row>
    <row r="193" spans="2:9" x14ac:dyDescent="0.25">
      <c r="B193" s="94"/>
      <c r="C193" s="77" t="s">
        <v>987</v>
      </c>
      <c r="D193" s="78" t="s">
        <v>1020</v>
      </c>
      <c r="E193" s="79" t="s">
        <v>203</v>
      </c>
      <c r="F193" s="80" t="str">
        <f>IF(ISERROR(MATCH(E193,Database!$B:$B,FALSE)),"","X")</f>
        <v/>
      </c>
      <c r="G193" s="16" t="str">
        <f t="shared" si="6"/>
        <v>&lt;gunkara@yildiz.edu.tr&gt;</v>
      </c>
      <c r="I193" s="15" t="str">
        <f t="shared" si="4"/>
        <v/>
      </c>
    </row>
    <row r="194" spans="2:9" x14ac:dyDescent="0.25">
      <c r="B194" s="94"/>
      <c r="C194" s="77" t="s">
        <v>988</v>
      </c>
      <c r="D194" s="78" t="s">
        <v>1021</v>
      </c>
      <c r="E194" s="79" t="s">
        <v>282</v>
      </c>
      <c r="F194" s="80" t="str">
        <f>IF(ISERROR(MATCH(E194,Database!$B:$B,FALSE)),"","X")</f>
        <v/>
      </c>
      <c r="G194" s="16" t="str">
        <f t="shared" si="6"/>
        <v>&lt;r.gupta.3@bham.ac.uk&gt;</v>
      </c>
      <c r="I194" s="15" t="str">
        <f t="shared" si="4"/>
        <v>&lt;r.gupta.3@bham.ac.uk&gt;</v>
      </c>
    </row>
    <row r="195" spans="2:9" x14ac:dyDescent="0.25">
      <c r="B195" s="94"/>
      <c r="C195" s="77" t="s">
        <v>989</v>
      </c>
      <c r="D195" s="78" t="s">
        <v>1022</v>
      </c>
      <c r="E195" s="79" t="s">
        <v>202</v>
      </c>
      <c r="F195" s="80" t="str">
        <f>IF(ISERROR(MATCH(E195,Database!$B:$B,FALSE)),"","X")</f>
        <v>X</v>
      </c>
      <c r="G195" s="16" t="str">
        <f t="shared" si="6"/>
        <v/>
      </c>
      <c r="I195" s="15" t="str">
        <f t="shared" si="4"/>
        <v/>
      </c>
    </row>
    <row r="196" spans="2:9" x14ac:dyDescent="0.25">
      <c r="B196" s="94"/>
      <c r="C196" s="77" t="s">
        <v>956</v>
      </c>
      <c r="D196" s="78" t="s">
        <v>957</v>
      </c>
      <c r="E196" s="79" t="s">
        <v>411</v>
      </c>
      <c r="F196" s="80" t="str">
        <f>IF(ISERROR(MATCH(E196,Database!$B:$B,FALSE)),"","X")</f>
        <v>X</v>
      </c>
      <c r="G196" s="16" t="str">
        <f t="shared" si="6"/>
        <v/>
      </c>
      <c r="I196" s="15" t="str">
        <f t="shared" si="4"/>
        <v/>
      </c>
    </row>
    <row r="197" spans="2:9" x14ac:dyDescent="0.25">
      <c r="B197" s="94"/>
      <c r="C197" s="77" t="s">
        <v>1220</v>
      </c>
      <c r="D197" s="78" t="s">
        <v>1219</v>
      </c>
      <c r="E197" s="79" t="s">
        <v>1221</v>
      </c>
      <c r="F197" s="80" t="str">
        <f>IF(ISERROR(MATCH(E197,Database!$B:$B,FALSE)),"","X")</f>
        <v/>
      </c>
      <c r="G197" s="16" t="str">
        <f t="shared" si="6"/>
        <v>&lt;veton.haziri@ubt-uni.net&gt;</v>
      </c>
      <c r="I197" s="15" t="str">
        <f t="shared" si="4"/>
        <v/>
      </c>
    </row>
    <row r="198" spans="2:9" x14ac:dyDescent="0.25">
      <c r="B198" s="94"/>
      <c r="C198" s="77" t="s">
        <v>769</v>
      </c>
      <c r="D198" s="78" t="s">
        <v>768</v>
      </c>
      <c r="E198" s="79" t="s">
        <v>123</v>
      </c>
      <c r="F198" s="80" t="str">
        <f>IF(ISERROR(MATCH(E198,Database!$B:$B,FALSE)),"","X")</f>
        <v>X</v>
      </c>
      <c r="G198" s="16" t="str">
        <f t="shared" si="6"/>
        <v/>
      </c>
      <c r="I198" s="15" t="str">
        <f t="shared" si="4"/>
        <v/>
      </c>
    </row>
    <row r="199" spans="2:9" x14ac:dyDescent="0.25">
      <c r="B199" s="94"/>
      <c r="C199" s="77" t="s">
        <v>1381</v>
      </c>
      <c r="D199" s="78" t="s">
        <v>1380</v>
      </c>
      <c r="E199" s="79" t="s">
        <v>1382</v>
      </c>
      <c r="F199" s="80" t="str">
        <f>IF(ISERROR(MATCH(E199,Database!$B:$B,FALSE)),"","X")</f>
        <v/>
      </c>
      <c r="G199" s="16" t="str">
        <f t="shared" si="6"/>
        <v>&lt;horvolgyi.zoltan@vbk.bme.hu&gt;</v>
      </c>
      <c r="I199" s="15" t="str">
        <f t="shared" si="4"/>
        <v>&lt;horvolgyi.zoltan@vbk.bme.hu&gt;</v>
      </c>
    </row>
    <row r="200" spans="2:9" x14ac:dyDescent="0.25">
      <c r="B200" s="94"/>
      <c r="C200" s="77" t="s">
        <v>593</v>
      </c>
      <c r="D200" s="78" t="s">
        <v>592</v>
      </c>
      <c r="E200" s="79" t="s">
        <v>299</v>
      </c>
      <c r="F200" s="80" t="str">
        <f>IF(ISERROR(MATCH(E200,Database!$B:$B,FALSE)),"","X")</f>
        <v>X</v>
      </c>
      <c r="G200" s="16" t="str">
        <f t="shared" si="6"/>
        <v/>
      </c>
      <c r="I200" s="15" t="str">
        <f t="shared" si="4"/>
        <v/>
      </c>
    </row>
    <row r="201" spans="2:9" x14ac:dyDescent="0.25">
      <c r="B201" s="94"/>
      <c r="C201" s="77" t="s">
        <v>990</v>
      </c>
      <c r="D201" s="78" t="s">
        <v>1023</v>
      </c>
      <c r="E201" s="79" t="s">
        <v>85</v>
      </c>
      <c r="F201" s="80" t="str">
        <f>IF(ISERROR(MATCH(E201,Database!$B:$B,FALSE)),"","X")</f>
        <v/>
      </c>
      <c r="G201" s="16" t="str">
        <f t="shared" si="6"/>
        <v>&lt;mhruby@centrum.cz&gt;</v>
      </c>
      <c r="I201" s="15" t="str">
        <f t="shared" si="4"/>
        <v/>
      </c>
    </row>
    <row r="202" spans="2:9" x14ac:dyDescent="0.25">
      <c r="B202" s="94"/>
      <c r="C202" s="77" t="s">
        <v>991</v>
      </c>
      <c r="D202" s="78" t="s">
        <v>1024</v>
      </c>
      <c r="E202" s="79" t="s">
        <v>243</v>
      </c>
      <c r="F202" s="80" t="str">
        <f>IF(ISERROR(MATCH(E202,Database!$B:$B,FALSE)),"","X")</f>
        <v>X</v>
      </c>
      <c r="G202" s="16" t="str">
        <f t="shared" si="6"/>
        <v/>
      </c>
      <c r="I202" s="15" t="str">
        <f t="shared" si="4"/>
        <v/>
      </c>
    </row>
    <row r="203" spans="2:9" x14ac:dyDescent="0.25">
      <c r="B203" s="94"/>
      <c r="C203" s="77" t="s">
        <v>659</v>
      </c>
      <c r="D203" s="78" t="s">
        <v>658</v>
      </c>
      <c r="E203" s="79" t="s">
        <v>151</v>
      </c>
      <c r="F203" s="80" t="str">
        <f>IF(ISERROR(MATCH(E203,Database!$B:$B,FALSE)),"","X")</f>
        <v>X</v>
      </c>
      <c r="G203" s="16" t="str">
        <f t="shared" si="6"/>
        <v/>
      </c>
      <c r="I203" s="15" t="str">
        <f t="shared" si="4"/>
        <v/>
      </c>
    </row>
    <row r="204" spans="2:9" x14ac:dyDescent="0.25">
      <c r="B204" s="94"/>
      <c r="C204" s="77" t="s">
        <v>1222</v>
      </c>
      <c r="D204" s="78" t="s">
        <v>603</v>
      </c>
      <c r="E204" s="79" t="s">
        <v>272</v>
      </c>
      <c r="F204" s="80" t="str">
        <f>IF(ISERROR(MATCH(E204,Database!$B:$B,FALSE)),"","X")</f>
        <v>X</v>
      </c>
      <c r="G204" s="16" t="str">
        <f t="shared" si="6"/>
        <v/>
      </c>
      <c r="I204" s="15" t="str">
        <f t="shared" si="4"/>
        <v/>
      </c>
    </row>
    <row r="205" spans="2:9" x14ac:dyDescent="0.25">
      <c r="B205" s="94"/>
      <c r="C205" s="77" t="s">
        <v>1172</v>
      </c>
      <c r="D205" s="78" t="s">
        <v>1171</v>
      </c>
      <c r="E205" s="79" t="s">
        <v>1173</v>
      </c>
      <c r="F205" s="80" t="str">
        <f>IF(ISERROR(MATCH(E205,Database!$B:$B,FALSE)),"","X")</f>
        <v>X</v>
      </c>
      <c r="G205" s="16" t="str">
        <f t="shared" si="6"/>
        <v/>
      </c>
      <c r="I205" s="15" t="str">
        <f t="shared" si="4"/>
        <v/>
      </c>
    </row>
    <row r="206" spans="2:9" x14ac:dyDescent="0.25">
      <c r="B206" s="94"/>
      <c r="C206" s="83" t="s">
        <v>1609</v>
      </c>
      <c r="D206" s="81" t="s">
        <v>1608</v>
      </c>
      <c r="E206" s="81" t="s">
        <v>1610</v>
      </c>
      <c r="F206" s="80" t="str">
        <f>IF(ISERROR(MATCH(E206,Database!$B:$B,FALSE)),"","X")</f>
        <v/>
      </c>
      <c r="G206" s="16" t="str">
        <f t="shared" si="6"/>
        <v>&lt;erman.karakus@tubitak.gov.tr&gt;</v>
      </c>
      <c r="I206" s="15" t="str">
        <f t="shared" si="4"/>
        <v/>
      </c>
    </row>
    <row r="207" spans="2:9" x14ac:dyDescent="0.25">
      <c r="B207" s="94"/>
      <c r="C207" s="77" t="s">
        <v>1223</v>
      </c>
      <c r="D207" s="78" t="s">
        <v>845</v>
      </c>
      <c r="E207" s="79" t="s">
        <v>412</v>
      </c>
      <c r="F207" s="80" t="str">
        <f>IF(ISERROR(MATCH(E207,Database!$B:$B,FALSE)),"","X")</f>
        <v>X</v>
      </c>
      <c r="G207" s="16" t="str">
        <f t="shared" si="6"/>
        <v/>
      </c>
      <c r="I207" s="15" t="str">
        <f t="shared" si="4"/>
        <v/>
      </c>
    </row>
    <row r="208" spans="2:9" x14ac:dyDescent="0.25">
      <c r="B208" s="94"/>
      <c r="C208" s="77" t="s">
        <v>1223</v>
      </c>
      <c r="D208" s="78" t="s">
        <v>1516</v>
      </c>
      <c r="E208" s="79" t="s">
        <v>1517</v>
      </c>
      <c r="F208" s="80" t="str">
        <f>IF(ISERROR(MATCH(E208,Database!$B:$B,FALSE)),"","X")</f>
        <v/>
      </c>
      <c r="G208" s="16" t="str">
        <f t="shared" si="6"/>
        <v>&lt;cerenkaraman@akdeniz.edu.tr&gt;</v>
      </c>
      <c r="I208" s="15" t="str">
        <f t="shared" ref="I208:I271" si="7">IF(ISERROR(VLOOKUP(G208,$G$2:$G$140,1,FALSE)),G208,"")</f>
        <v>&lt;cerenkaraman@akdeniz.edu.tr&gt;</v>
      </c>
    </row>
    <row r="209" spans="2:9" x14ac:dyDescent="0.25">
      <c r="B209" s="94"/>
      <c r="C209" s="77" t="s">
        <v>1485</v>
      </c>
      <c r="D209" s="78" t="s">
        <v>1484</v>
      </c>
      <c r="E209" s="79" t="s">
        <v>1486</v>
      </c>
      <c r="F209" s="80" t="str">
        <f>IF(ISERROR(MATCH(E209,Database!$B:$B,FALSE)),"","X")</f>
        <v>X</v>
      </c>
      <c r="G209" s="16" t="str">
        <f t="shared" si="6"/>
        <v/>
      </c>
      <c r="I209" s="15" t="str">
        <f t="shared" si="7"/>
        <v/>
      </c>
    </row>
    <row r="210" spans="2:9" x14ac:dyDescent="0.25">
      <c r="B210" s="94"/>
      <c r="C210" s="77" t="s">
        <v>1369</v>
      </c>
      <c r="D210" s="78" t="s">
        <v>735</v>
      </c>
      <c r="E210" s="79" t="s">
        <v>1370</v>
      </c>
      <c r="F210" s="80" t="str">
        <f>IF(ISERROR(MATCH(E210,Database!$B:$B,FALSE)),"","X")</f>
        <v/>
      </c>
      <c r="G210" s="16" t="str">
        <f t="shared" ref="G210:G273" si="8">IF(F210="X","",CONCATENATE("&lt;",E210,"&gt;"))</f>
        <v>&lt;jochen.kieninger@imtek.uni-freiburg.de&gt;</v>
      </c>
      <c r="I210" s="15" t="str">
        <f t="shared" si="7"/>
        <v/>
      </c>
    </row>
    <row r="211" spans="2:9" x14ac:dyDescent="0.25">
      <c r="B211" s="94"/>
      <c r="C211" s="77" t="s">
        <v>742</v>
      </c>
      <c r="D211" s="78" t="s">
        <v>741</v>
      </c>
      <c r="E211" s="79" t="s">
        <v>199</v>
      </c>
      <c r="F211" s="80" t="str">
        <f>IF(ISERROR(MATCH(E211,Database!$B:$B,FALSE)),"","X")</f>
        <v>X</v>
      </c>
      <c r="G211" s="16" t="str">
        <f t="shared" si="8"/>
        <v/>
      </c>
      <c r="I211" s="15" t="str">
        <f t="shared" si="7"/>
        <v/>
      </c>
    </row>
    <row r="212" spans="2:9" x14ac:dyDescent="0.25">
      <c r="B212" s="94"/>
      <c r="C212" s="77" t="s">
        <v>1487</v>
      </c>
      <c r="D212" s="78" t="s">
        <v>609</v>
      </c>
      <c r="E212" s="79" t="s">
        <v>1488</v>
      </c>
      <c r="F212" s="80" t="str">
        <f>IF(ISERROR(MATCH(E212,Database!$B:$B,FALSE)),"","X")</f>
        <v/>
      </c>
      <c r="G212" s="16" t="str">
        <f t="shared" si="8"/>
        <v>&lt;zkokan@irb.hr&gt;</v>
      </c>
      <c r="I212" s="15" t="str">
        <f t="shared" si="7"/>
        <v/>
      </c>
    </row>
    <row r="213" spans="2:9" x14ac:dyDescent="0.25">
      <c r="B213" s="94"/>
      <c r="C213" s="77" t="s">
        <v>885</v>
      </c>
      <c r="D213" s="78" t="s">
        <v>886</v>
      </c>
      <c r="E213" s="79" t="s">
        <v>4</v>
      </c>
      <c r="F213" s="80" t="str">
        <f>IF(ISERROR(MATCH(E213,Database!$B:$B,FALSE)),"","X")</f>
        <v>X</v>
      </c>
      <c r="G213" s="16" t="str">
        <f t="shared" si="8"/>
        <v/>
      </c>
      <c r="I213" s="15" t="str">
        <f t="shared" si="7"/>
        <v/>
      </c>
    </row>
    <row r="214" spans="2:9" x14ac:dyDescent="0.25">
      <c r="B214" s="94"/>
      <c r="C214" s="77" t="s">
        <v>993</v>
      </c>
      <c r="D214" s="78" t="s">
        <v>1027</v>
      </c>
      <c r="E214" s="79" t="s">
        <v>198</v>
      </c>
      <c r="F214" s="80" t="str">
        <f>IF(ISERROR(MATCH(E214,Database!$B:$B,FALSE)),"","X")</f>
        <v/>
      </c>
      <c r="G214" s="16" t="str">
        <f t="shared" si="8"/>
        <v>&lt;markus.kowalewski@fysik.su.se&gt;</v>
      </c>
      <c r="I214" s="15" t="str">
        <f t="shared" si="7"/>
        <v/>
      </c>
    </row>
    <row r="215" spans="2:9" x14ac:dyDescent="0.25">
      <c r="B215" s="94"/>
      <c r="C215" s="77" t="s">
        <v>1300</v>
      </c>
      <c r="D215" s="78" t="s">
        <v>1299</v>
      </c>
      <c r="E215" s="79" t="s">
        <v>1301</v>
      </c>
      <c r="F215" s="80" t="str">
        <f>IF(ISERROR(MATCH(E215,Database!$B:$B,FALSE)),"","X")</f>
        <v>X</v>
      </c>
      <c r="G215" s="16" t="str">
        <f t="shared" si="8"/>
        <v/>
      </c>
      <c r="I215" s="15" t="str">
        <f t="shared" si="7"/>
        <v/>
      </c>
    </row>
    <row r="216" spans="2:9" x14ac:dyDescent="0.25">
      <c r="B216" s="94"/>
      <c r="C216" s="77" t="s">
        <v>1225</v>
      </c>
      <c r="D216" s="78" t="s">
        <v>1224</v>
      </c>
      <c r="E216" s="79" t="s">
        <v>1226</v>
      </c>
      <c r="F216" s="80" t="str">
        <f>IF(ISERROR(MATCH(E216,Database!$B:$B,FALSE)),"","X")</f>
        <v>X</v>
      </c>
      <c r="G216" s="16" t="str">
        <f t="shared" si="8"/>
        <v/>
      </c>
      <c r="I216" s="15" t="str">
        <f t="shared" si="7"/>
        <v/>
      </c>
    </row>
    <row r="217" spans="2:9" x14ac:dyDescent="0.25">
      <c r="B217" s="94"/>
      <c r="C217" s="77" t="s">
        <v>994</v>
      </c>
      <c r="D217" s="78" t="s">
        <v>1028</v>
      </c>
      <c r="E217" s="79" t="s">
        <v>8</v>
      </c>
      <c r="F217" s="80" t="str">
        <f>IF(ISERROR(MATCH(E217,Database!$B:$B,FALSE)),"","X")</f>
        <v/>
      </c>
      <c r="G217" s="16" t="str">
        <f t="shared" si="8"/>
        <v>&lt;tlazarides@chem.auth.gr&gt;</v>
      </c>
      <c r="I217" s="15" t="str">
        <f t="shared" si="7"/>
        <v/>
      </c>
    </row>
    <row r="218" spans="2:9" x14ac:dyDescent="0.25">
      <c r="B218" s="94"/>
      <c r="C218" s="77" t="s">
        <v>1175</v>
      </c>
      <c r="D218" s="78" t="s">
        <v>1174</v>
      </c>
      <c r="E218" s="82" t="s">
        <v>1176</v>
      </c>
      <c r="F218" s="80" t="str">
        <f>IF(ISERROR(MATCH(E218,Database!$B:$B,FALSE)),"","X")</f>
        <v/>
      </c>
      <c r="G218" s="16" t="str">
        <f t="shared" si="8"/>
        <v>&lt;arilazaro4@gmail.com&gt;</v>
      </c>
      <c r="I218" s="15" t="str">
        <f t="shared" si="7"/>
        <v/>
      </c>
    </row>
    <row r="219" spans="2:9" x14ac:dyDescent="0.25">
      <c r="B219" s="94"/>
      <c r="C219" s="77" t="s">
        <v>1612</v>
      </c>
      <c r="D219" s="78" t="s">
        <v>1611</v>
      </c>
      <c r="E219" s="82" t="s">
        <v>1613</v>
      </c>
      <c r="F219" s="80" t="str">
        <f>IF(ISERROR(MATCH(E219,Database!$B:$B,FALSE)),"","X")</f>
        <v>X</v>
      </c>
      <c r="G219" s="16" t="str">
        <f t="shared" si="8"/>
        <v/>
      </c>
      <c r="I219" s="15" t="str">
        <f t="shared" si="7"/>
        <v/>
      </c>
    </row>
    <row r="220" spans="2:9" x14ac:dyDescent="0.25">
      <c r="B220" s="94"/>
      <c r="C220" s="77" t="s">
        <v>995</v>
      </c>
      <c r="D220" s="78" t="s">
        <v>1179</v>
      </c>
      <c r="E220" s="79" t="s">
        <v>196</v>
      </c>
      <c r="F220" s="80" t="str">
        <f>IF(ISERROR(MATCH(E220,Database!$B:$B,FALSE)),"","X")</f>
        <v/>
      </c>
      <c r="G220" s="16" t="str">
        <f t="shared" si="8"/>
        <v>&lt;lima@fct.unl.pt&gt;</v>
      </c>
      <c r="I220" s="15" t="str">
        <f t="shared" si="7"/>
        <v/>
      </c>
    </row>
    <row r="221" spans="2:9" x14ac:dyDescent="0.25">
      <c r="B221" s="94"/>
      <c r="C221" s="77" t="s">
        <v>1352</v>
      </c>
      <c r="D221" s="78" t="s">
        <v>1351</v>
      </c>
      <c r="E221" s="79" t="s">
        <v>1353</v>
      </c>
      <c r="F221" s="80" t="str">
        <f>IF(ISERROR(MATCH(E221,Database!$B:$B,FALSE)),"","X")</f>
        <v/>
      </c>
      <c r="G221" s="16" t="str">
        <f t="shared" si="8"/>
        <v>&lt;claudia.b.lopes@ua.pt&gt;</v>
      </c>
      <c r="I221" s="15" t="str">
        <f t="shared" si="7"/>
        <v>&lt;claudia.b.lopes@ua.pt&gt;</v>
      </c>
    </row>
    <row r="222" spans="2:9" x14ac:dyDescent="0.25">
      <c r="B222" s="94"/>
      <c r="C222" s="77" t="s">
        <v>1309</v>
      </c>
      <c r="D222" s="78" t="s">
        <v>1308</v>
      </c>
      <c r="E222" s="79" t="s">
        <v>1310</v>
      </c>
      <c r="F222" s="80" t="str">
        <f>IF(ISERROR(MATCH(E222,Database!$B:$B,FALSE)),"","X")</f>
        <v>X</v>
      </c>
      <c r="G222" s="16" t="str">
        <f t="shared" si="8"/>
        <v/>
      </c>
      <c r="I222" s="15" t="str">
        <f t="shared" si="7"/>
        <v/>
      </c>
    </row>
    <row r="223" spans="2:9" x14ac:dyDescent="0.25">
      <c r="B223" s="94"/>
      <c r="C223" s="77" t="s">
        <v>1615</v>
      </c>
      <c r="D223" s="78" t="s">
        <v>1614</v>
      </c>
      <c r="E223" s="79" t="s">
        <v>1616</v>
      </c>
      <c r="F223" s="80" t="str">
        <f>IF(ISERROR(MATCH(E223,Database!$B:$B,FALSE)),"","X")</f>
        <v/>
      </c>
      <c r="G223" s="16" t="str">
        <f t="shared" si="8"/>
        <v>&lt;magdassi@mail.huji.ac.il&gt;</v>
      </c>
      <c r="I223" s="15" t="str">
        <f t="shared" si="7"/>
        <v/>
      </c>
    </row>
    <row r="224" spans="2:9" x14ac:dyDescent="0.25">
      <c r="B224" s="94"/>
      <c r="C224" s="77" t="s">
        <v>1228</v>
      </c>
      <c r="D224" s="78" t="s">
        <v>1227</v>
      </c>
      <c r="E224" s="79" t="s">
        <v>1229</v>
      </c>
      <c r="F224" s="80" t="str">
        <f>IF(ISERROR(MATCH(E224,Database!$B:$B,FALSE)),"","X")</f>
        <v>X</v>
      </c>
      <c r="G224" s="16" t="str">
        <f t="shared" si="8"/>
        <v/>
      </c>
      <c r="I224" s="15" t="str">
        <f t="shared" si="7"/>
        <v/>
      </c>
    </row>
    <row r="225" spans="2:9" x14ac:dyDescent="0.25">
      <c r="B225" s="94"/>
      <c r="C225" s="77" t="s">
        <v>1312</v>
      </c>
      <c r="D225" s="78" t="s">
        <v>1311</v>
      </c>
      <c r="E225" s="79" t="s">
        <v>1313</v>
      </c>
      <c r="F225" s="80" t="str">
        <f>IF(ISERROR(MATCH(E225,Database!$B:$B,FALSE)),"","X")</f>
        <v>X</v>
      </c>
      <c r="G225" s="16" t="str">
        <f t="shared" si="8"/>
        <v/>
      </c>
      <c r="I225" s="15" t="str">
        <f t="shared" si="7"/>
        <v/>
      </c>
    </row>
    <row r="226" spans="2:9" x14ac:dyDescent="0.25">
      <c r="B226" s="94"/>
      <c r="C226" s="77" t="s">
        <v>1315</v>
      </c>
      <c r="D226" s="78" t="s">
        <v>1314</v>
      </c>
      <c r="E226" s="79" t="s">
        <v>1316</v>
      </c>
      <c r="F226" s="80" t="str">
        <f>IF(ISERROR(MATCH(E226,Database!$B:$B,FALSE)),"","X")</f>
        <v/>
      </c>
      <c r="G226" s="16" t="str">
        <f t="shared" si="8"/>
        <v>&lt;almudena.marti-morant@univ-lorraine.fr&gt;</v>
      </c>
      <c r="I226" s="15" t="str">
        <f t="shared" si="7"/>
        <v/>
      </c>
    </row>
    <row r="227" spans="2:9" x14ac:dyDescent="0.25">
      <c r="B227" s="94"/>
      <c r="C227" s="77" t="s">
        <v>634</v>
      </c>
      <c r="D227" s="78" t="s">
        <v>633</v>
      </c>
      <c r="E227" s="79" t="s">
        <v>141</v>
      </c>
      <c r="F227" s="80" t="str">
        <f>IF(ISERROR(MATCH(E227,Database!$B:$B,FALSE)),"","X")</f>
        <v>X</v>
      </c>
      <c r="G227" s="16" t="str">
        <f t="shared" si="8"/>
        <v/>
      </c>
      <c r="I227" s="15" t="str">
        <f t="shared" si="7"/>
        <v/>
      </c>
    </row>
    <row r="228" spans="2:9" x14ac:dyDescent="0.25">
      <c r="B228" s="94"/>
      <c r="C228" s="77" t="s">
        <v>1182</v>
      </c>
      <c r="D228" s="78" t="s">
        <v>1181</v>
      </c>
      <c r="E228" s="79" t="s">
        <v>195</v>
      </c>
      <c r="F228" s="80" t="str">
        <f>IF(ISERROR(MATCH(E228,Database!$B:$B,FALSE)),"","X")</f>
        <v/>
      </c>
      <c r="G228" s="16" t="str">
        <f t="shared" si="8"/>
        <v>&lt;amattiuzzi@x4c.eu&gt;</v>
      </c>
      <c r="I228" s="15" t="str">
        <f t="shared" si="7"/>
        <v/>
      </c>
    </row>
    <row r="229" spans="2:9" x14ac:dyDescent="0.25">
      <c r="B229" s="94"/>
      <c r="C229" s="77" t="s">
        <v>997</v>
      </c>
      <c r="D229" s="78" t="s">
        <v>1183</v>
      </c>
      <c r="E229" s="79" t="s">
        <v>194</v>
      </c>
      <c r="F229" s="80" t="str">
        <f>IF(ISERROR(MATCH(E229,Database!$B:$B,FALSE)),"","X")</f>
        <v>X</v>
      </c>
      <c r="G229" s="16" t="str">
        <f t="shared" si="8"/>
        <v/>
      </c>
      <c r="I229" s="15" t="str">
        <f t="shared" si="7"/>
        <v/>
      </c>
    </row>
    <row r="230" spans="2:9" x14ac:dyDescent="0.25">
      <c r="B230" s="94"/>
      <c r="C230" s="77" t="s">
        <v>1618</v>
      </c>
      <c r="D230" s="78" t="s">
        <v>1617</v>
      </c>
      <c r="E230" s="79" t="s">
        <v>1619</v>
      </c>
      <c r="F230" s="80" t="str">
        <f>IF(ISERROR(MATCH(E230,Database!$B:$B,FALSE)),"","X")</f>
        <v/>
      </c>
      <c r="G230" s="16" t="str">
        <f t="shared" si="8"/>
        <v>&lt;g.moreno-alcantar@tum.de&gt;</v>
      </c>
      <c r="I230" s="15" t="str">
        <f t="shared" si="7"/>
        <v/>
      </c>
    </row>
    <row r="231" spans="2:9" x14ac:dyDescent="0.25">
      <c r="B231" s="94"/>
      <c r="C231" s="77" t="s">
        <v>911</v>
      </c>
      <c r="D231" s="78" t="s">
        <v>912</v>
      </c>
      <c r="E231" s="79" t="s">
        <v>1116</v>
      </c>
      <c r="F231" s="80" t="str">
        <f>IF(ISERROR(MATCH(E231,Database!$B:$B,FALSE)),"","X")</f>
        <v>X</v>
      </c>
      <c r="G231" s="16" t="str">
        <f t="shared" si="8"/>
        <v/>
      </c>
      <c r="I231" s="15" t="str">
        <f t="shared" si="7"/>
        <v/>
      </c>
    </row>
    <row r="232" spans="2:9" x14ac:dyDescent="0.25">
      <c r="B232" s="94"/>
      <c r="C232" s="77" t="s">
        <v>934</v>
      </c>
      <c r="D232" s="78" t="s">
        <v>935</v>
      </c>
      <c r="E232" s="79" t="s">
        <v>258</v>
      </c>
      <c r="F232" s="80" t="str">
        <f>IF(ISERROR(MATCH(E232,Database!$B:$B,FALSE)),"","X")</f>
        <v>X</v>
      </c>
      <c r="G232" s="16" t="str">
        <f t="shared" si="8"/>
        <v/>
      </c>
      <c r="I232" s="15" t="str">
        <f t="shared" si="7"/>
        <v/>
      </c>
    </row>
    <row r="233" spans="2:9" x14ac:dyDescent="0.25">
      <c r="B233" s="94"/>
      <c r="C233" s="77" t="s">
        <v>998</v>
      </c>
      <c r="D233" s="78" t="s">
        <v>845</v>
      </c>
      <c r="E233" s="79" t="s">
        <v>18</v>
      </c>
      <c r="F233" s="80" t="str">
        <f>IF(ISERROR(MATCH(E233,Database!$B:$B,FALSE)),"","X")</f>
        <v/>
      </c>
      <c r="G233" s="16" t="str">
        <f t="shared" si="8"/>
        <v>&lt;mbmuradov@gmail.com&gt;</v>
      </c>
      <c r="I233" s="15" t="str">
        <f t="shared" si="7"/>
        <v/>
      </c>
    </row>
    <row r="234" spans="2:9" x14ac:dyDescent="0.25">
      <c r="B234" s="94"/>
      <c r="C234" s="77" t="s">
        <v>999</v>
      </c>
      <c r="D234" s="78" t="s">
        <v>1032</v>
      </c>
      <c r="E234" s="79" t="s">
        <v>1076</v>
      </c>
      <c r="F234" s="80" t="str">
        <f>IF(ISERROR(MATCH(E234,Database!$B:$B,FALSE)),"","X")</f>
        <v>X</v>
      </c>
      <c r="G234" s="16" t="str">
        <f t="shared" si="8"/>
        <v/>
      </c>
      <c r="I234" s="15" t="str">
        <f t="shared" si="7"/>
        <v/>
      </c>
    </row>
    <row r="235" spans="2:9" x14ac:dyDescent="0.25">
      <c r="B235" s="94"/>
      <c r="C235" s="77" t="s">
        <v>736</v>
      </c>
      <c r="D235" s="78" t="s">
        <v>735</v>
      </c>
      <c r="E235" s="79" t="s">
        <v>193</v>
      </c>
      <c r="F235" s="80" t="str">
        <f>IF(ISERROR(MATCH(E235,Database!$B:$B,FALSE)),"","X")</f>
        <v>X</v>
      </c>
      <c r="G235" s="16" t="str">
        <f t="shared" si="8"/>
        <v/>
      </c>
      <c r="I235" s="15" t="str">
        <f t="shared" si="7"/>
        <v/>
      </c>
    </row>
    <row r="236" spans="2:9" x14ac:dyDescent="0.25">
      <c r="B236" s="94"/>
      <c r="C236" s="77" t="s">
        <v>952</v>
      </c>
      <c r="D236" s="78" t="s">
        <v>953</v>
      </c>
      <c r="E236" s="79" t="s">
        <v>192</v>
      </c>
      <c r="F236" s="80" t="str">
        <f>IF(ISERROR(MATCH(E236,Database!$B:$B,FALSE)),"","X")</f>
        <v>X</v>
      </c>
      <c r="G236" s="16" t="str">
        <f t="shared" si="8"/>
        <v/>
      </c>
      <c r="I236" s="15" t="str">
        <f t="shared" si="7"/>
        <v/>
      </c>
    </row>
    <row r="237" spans="2:9" x14ac:dyDescent="0.25">
      <c r="B237" s="94"/>
      <c r="C237" s="77" t="s">
        <v>1231</v>
      </c>
      <c r="D237" s="78" t="s">
        <v>1230</v>
      </c>
      <c r="E237" s="79" t="s">
        <v>1536</v>
      </c>
      <c r="F237" s="80" t="str">
        <f>IF(ISERROR(MATCH(E237,Database!$B:$B,FALSE)),"","X")</f>
        <v>X</v>
      </c>
      <c r="G237" s="16" t="str">
        <f t="shared" si="8"/>
        <v/>
      </c>
      <c r="I237" s="15" t="str">
        <f t="shared" si="7"/>
        <v/>
      </c>
    </row>
    <row r="238" spans="2:9" x14ac:dyDescent="0.25">
      <c r="B238" s="94"/>
      <c r="C238" s="77" t="s">
        <v>1372</v>
      </c>
      <c r="D238" s="78" t="s">
        <v>1371</v>
      </c>
      <c r="E238" s="79" t="s">
        <v>1373</v>
      </c>
      <c r="F238" s="80" t="str">
        <f>IF(ISERROR(MATCH(E238,Database!$B:$B,FALSE)),"","X")</f>
        <v/>
      </c>
      <c r="G238" s="16" t="str">
        <f t="shared" si="8"/>
        <v>&lt;jmpedpoy@upo.es&gt;</v>
      </c>
      <c r="I238" s="15" t="str">
        <f t="shared" si="7"/>
        <v>&lt;jmpedpoy@upo.es&gt;</v>
      </c>
    </row>
    <row r="239" spans="2:9" x14ac:dyDescent="0.25">
      <c r="B239" s="94"/>
      <c r="C239" s="77" t="s">
        <v>1637</v>
      </c>
      <c r="D239" s="78" t="s">
        <v>1636</v>
      </c>
      <c r="E239" s="79" t="s">
        <v>1638</v>
      </c>
      <c r="F239" s="80" t="str">
        <f>IF(ISERROR(MATCH(E239,Database!$B:$B,FALSE)),"","X")</f>
        <v/>
      </c>
      <c r="G239" s="16" t="str">
        <f t="shared" si="8"/>
        <v>&lt;goreti.pereira@ua.pt&gt;</v>
      </c>
      <c r="I239" s="15" t="str">
        <f t="shared" si="7"/>
        <v>&lt;goreti.pereira@ua.pt&gt;</v>
      </c>
    </row>
    <row r="240" spans="2:9" x14ac:dyDescent="0.25">
      <c r="B240" s="94"/>
      <c r="C240" s="77" t="s">
        <v>1620</v>
      </c>
      <c r="D240" s="78" t="s">
        <v>878</v>
      </c>
      <c r="E240" s="79" t="s">
        <v>1621</v>
      </c>
      <c r="F240" s="80" t="str">
        <f>IF(ISERROR(MATCH(E240,Database!$B:$B,FALSE)),"","X")</f>
        <v>X</v>
      </c>
      <c r="G240" s="16" t="str">
        <f t="shared" si="8"/>
        <v/>
      </c>
      <c r="I240" s="15" t="str">
        <f t="shared" si="7"/>
        <v/>
      </c>
    </row>
    <row r="241" spans="2:9" x14ac:dyDescent="0.25">
      <c r="B241" s="94"/>
      <c r="C241" s="77" t="s">
        <v>959</v>
      </c>
      <c r="D241" s="78" t="s">
        <v>960</v>
      </c>
      <c r="E241" s="79" t="s">
        <v>34</v>
      </c>
      <c r="F241" s="80" t="str">
        <f>IF(ISERROR(MATCH(E241,Database!$B:$B,FALSE)),"","X")</f>
        <v>X</v>
      </c>
      <c r="G241" s="16" t="str">
        <f t="shared" si="8"/>
        <v/>
      </c>
      <c r="I241" s="15" t="str">
        <f t="shared" si="7"/>
        <v/>
      </c>
    </row>
    <row r="242" spans="2:9" x14ac:dyDescent="0.25">
      <c r="B242" s="94"/>
      <c r="C242" s="77" t="s">
        <v>1519</v>
      </c>
      <c r="D242" s="78" t="s">
        <v>1518</v>
      </c>
      <c r="E242" s="79" t="s">
        <v>1520</v>
      </c>
      <c r="F242" s="80" t="str">
        <f>IF(ISERROR(MATCH(E242,Database!$B:$B,FALSE)),"","X")</f>
        <v/>
      </c>
      <c r="G242" s="16" t="str">
        <f t="shared" si="8"/>
        <v>&lt;pierre.picchetti@kit.edu&gt;</v>
      </c>
      <c r="I242" s="15" t="str">
        <f t="shared" si="7"/>
        <v>&lt;pierre.picchetti@kit.edu&gt;</v>
      </c>
    </row>
    <row r="243" spans="2:9" x14ac:dyDescent="0.25">
      <c r="B243" s="94"/>
      <c r="C243" s="77" t="s">
        <v>1185</v>
      </c>
      <c r="D243" s="78" t="s">
        <v>1184</v>
      </c>
      <c r="E243" s="79" t="s">
        <v>1186</v>
      </c>
      <c r="F243" s="80" t="str">
        <f>IF(ISERROR(MATCH(E243,Database!$B:$B,FALSE)),"","X")</f>
        <v/>
      </c>
      <c r="G243" s="16" t="str">
        <f t="shared" si="8"/>
        <v>&lt;apintoma13@gmail.com&gt;</v>
      </c>
      <c r="I243" s="15" t="str">
        <f t="shared" si="7"/>
        <v/>
      </c>
    </row>
    <row r="244" spans="2:9" x14ac:dyDescent="0.25">
      <c r="B244" s="94"/>
      <c r="C244" s="77" t="s">
        <v>1326</v>
      </c>
      <c r="D244" s="78" t="s">
        <v>1325</v>
      </c>
      <c r="E244" s="79" t="s">
        <v>1327</v>
      </c>
      <c r="F244" s="80" t="str">
        <f>IF(ISERROR(MATCH(E244,Database!$B:$B,FALSE)),"","X")</f>
        <v/>
      </c>
      <c r="G244" s="16" t="str">
        <f t="shared" si="8"/>
        <v>&lt;alexander.poethig@tum.de&gt;</v>
      </c>
      <c r="I244" s="15" t="str">
        <f t="shared" si="7"/>
        <v/>
      </c>
    </row>
    <row r="245" spans="2:9" x14ac:dyDescent="0.25">
      <c r="B245" s="94"/>
      <c r="C245" s="77" t="s">
        <v>1234</v>
      </c>
      <c r="D245" s="78" t="s">
        <v>1233</v>
      </c>
      <c r="E245" s="79" t="s">
        <v>1235</v>
      </c>
      <c r="F245" s="80" t="str">
        <f>IF(ISERROR(MATCH(E245,Database!$B:$B,FALSE)),"","X")</f>
        <v/>
      </c>
      <c r="G245" s="16" t="str">
        <f t="shared" si="8"/>
        <v>&lt;rahimli.almara@gmail.com&gt;</v>
      </c>
      <c r="I245" s="15" t="str">
        <f t="shared" si="7"/>
        <v>&lt;rahimli.almara@gmail.com&gt;</v>
      </c>
    </row>
    <row r="246" spans="2:9" x14ac:dyDescent="0.25">
      <c r="B246" s="94"/>
      <c r="C246" s="77" t="s">
        <v>1237</v>
      </c>
      <c r="D246" s="78" t="s">
        <v>1236</v>
      </c>
      <c r="E246" s="79" t="s">
        <v>1238</v>
      </c>
      <c r="F246" s="80" t="str">
        <f>IF(ISERROR(MATCH(E246,Database!$B:$B,FALSE)),"","X")</f>
        <v>X</v>
      </c>
      <c r="G246" s="16" t="str">
        <f t="shared" si="8"/>
        <v/>
      </c>
      <c r="I246" s="15" t="str">
        <f t="shared" si="7"/>
        <v/>
      </c>
    </row>
    <row r="247" spans="2:9" x14ac:dyDescent="0.25">
      <c r="B247" s="94"/>
      <c r="C247" s="77" t="s">
        <v>683</v>
      </c>
      <c r="D247" s="78" t="s">
        <v>682</v>
      </c>
      <c r="E247" s="79" t="s">
        <v>188</v>
      </c>
      <c r="F247" s="80" t="str">
        <f>IF(ISERROR(MATCH(E247,Database!$B:$B,FALSE)),"","X")</f>
        <v>X</v>
      </c>
      <c r="G247" s="16" t="str">
        <f t="shared" si="8"/>
        <v/>
      </c>
      <c r="I247" s="15" t="str">
        <f t="shared" si="7"/>
        <v/>
      </c>
    </row>
    <row r="248" spans="2:9" x14ac:dyDescent="0.25">
      <c r="B248" s="94"/>
      <c r="C248" s="77" t="s">
        <v>1493</v>
      </c>
      <c r="D248" s="78" t="s">
        <v>1492</v>
      </c>
      <c r="E248" s="79" t="s">
        <v>1494</v>
      </c>
      <c r="F248" s="80" t="str">
        <f>IF(ISERROR(MATCH(E248,Database!$B:$B,FALSE)),"","X")</f>
        <v>X</v>
      </c>
      <c r="G248" s="16" t="str">
        <f t="shared" si="8"/>
        <v/>
      </c>
      <c r="I248" s="15" t="str">
        <f t="shared" si="7"/>
        <v/>
      </c>
    </row>
    <row r="249" spans="2:9" x14ac:dyDescent="0.25">
      <c r="B249" s="94"/>
      <c r="C249" s="77" t="s">
        <v>813</v>
      </c>
      <c r="D249" s="78" t="s">
        <v>812</v>
      </c>
      <c r="E249" s="79" t="s">
        <v>187</v>
      </c>
      <c r="F249" s="80" t="str">
        <f>IF(ISERROR(MATCH(E249,Database!$B:$B,FALSE)),"","X")</f>
        <v>X</v>
      </c>
      <c r="G249" s="16" t="str">
        <f t="shared" si="8"/>
        <v/>
      </c>
      <c r="I249" s="15" t="str">
        <f t="shared" si="7"/>
        <v/>
      </c>
    </row>
    <row r="250" spans="2:9" x14ac:dyDescent="0.25">
      <c r="B250" s="94"/>
      <c r="C250" s="77" t="s">
        <v>671</v>
      </c>
      <c r="D250" s="78" t="s">
        <v>670</v>
      </c>
      <c r="E250" s="79" t="s">
        <v>68</v>
      </c>
      <c r="F250" s="80" t="str">
        <f>IF(ISERROR(MATCH(E250,Database!$B:$B,FALSE)),"","X")</f>
        <v>X</v>
      </c>
      <c r="G250" s="16" t="str">
        <f t="shared" si="8"/>
        <v/>
      </c>
      <c r="I250" s="15" t="str">
        <f t="shared" si="7"/>
        <v/>
      </c>
    </row>
    <row r="251" spans="2:9" x14ac:dyDescent="0.25">
      <c r="B251" s="94"/>
      <c r="C251" s="77" t="s">
        <v>689</v>
      </c>
      <c r="D251" s="78" t="s">
        <v>1036</v>
      </c>
      <c r="E251" s="79" t="s">
        <v>120</v>
      </c>
      <c r="F251" s="80" t="str">
        <f>IF(ISERROR(MATCH(E251,Database!$B:$B,FALSE)),"","X")</f>
        <v>X</v>
      </c>
      <c r="G251" s="16" t="str">
        <f t="shared" si="8"/>
        <v/>
      </c>
      <c r="I251" s="15" t="str">
        <f t="shared" si="7"/>
        <v/>
      </c>
    </row>
    <row r="252" spans="2:9" x14ac:dyDescent="0.25">
      <c r="B252" s="94"/>
      <c r="C252" s="77" t="s">
        <v>1329</v>
      </c>
      <c r="D252" s="78" t="s">
        <v>1328</v>
      </c>
      <c r="E252" s="79" t="s">
        <v>1330</v>
      </c>
      <c r="F252" s="80" t="str">
        <f>IF(ISERROR(MATCH(E252,Database!$B:$B,FALSE)),"","X")</f>
        <v>X</v>
      </c>
      <c r="G252" s="16" t="str">
        <f t="shared" si="8"/>
        <v/>
      </c>
      <c r="I252" s="15" t="str">
        <f t="shared" si="7"/>
        <v/>
      </c>
    </row>
    <row r="253" spans="2:9" x14ac:dyDescent="0.25">
      <c r="B253" s="94"/>
      <c r="C253" s="77" t="s">
        <v>1003</v>
      </c>
      <c r="D253" s="78" t="s">
        <v>1037</v>
      </c>
      <c r="E253" s="79" t="s">
        <v>413</v>
      </c>
      <c r="F253" s="80" t="str">
        <f>IF(ISERROR(MATCH(E253,Database!$B:$B,FALSE)),"","X")</f>
        <v/>
      </c>
      <c r="G253" s="16" t="str">
        <f t="shared" si="8"/>
        <v>&lt;ozge.saglam@ieu.edu.tr&gt;</v>
      </c>
      <c r="I253" s="15" t="str">
        <f t="shared" si="7"/>
        <v/>
      </c>
    </row>
    <row r="254" spans="2:9" x14ac:dyDescent="0.25">
      <c r="B254" s="94"/>
      <c r="C254" s="77" t="s">
        <v>1496</v>
      </c>
      <c r="D254" s="78" t="s">
        <v>1495</v>
      </c>
      <c r="E254" s="79" t="s">
        <v>1497</v>
      </c>
      <c r="F254" s="80" t="str">
        <f>IF(ISERROR(MATCH(E254,Database!$B:$B,FALSE)),"","X")</f>
        <v>X</v>
      </c>
      <c r="G254" s="16" t="str">
        <f t="shared" si="8"/>
        <v/>
      </c>
      <c r="I254" s="15" t="str">
        <f t="shared" si="7"/>
        <v/>
      </c>
    </row>
    <row r="255" spans="2:9" x14ac:dyDescent="0.25">
      <c r="B255" s="94"/>
      <c r="C255" s="77" t="s">
        <v>1332</v>
      </c>
      <c r="D255" s="78" t="s">
        <v>1331</v>
      </c>
      <c r="E255" s="79" t="s">
        <v>1333</v>
      </c>
      <c r="F255" s="80" t="str">
        <f>IF(ISERROR(MATCH(E255,Database!$B:$B,FALSE)),"","X")</f>
        <v>X</v>
      </c>
      <c r="G255" s="16" t="str">
        <f t="shared" si="8"/>
        <v/>
      </c>
      <c r="I255" s="15" t="str">
        <f t="shared" si="7"/>
        <v/>
      </c>
    </row>
    <row r="256" spans="2:9" x14ac:dyDescent="0.25">
      <c r="B256" s="94"/>
      <c r="C256" s="77" t="s">
        <v>1004</v>
      </c>
      <c r="D256" s="78" t="s">
        <v>1039</v>
      </c>
      <c r="E256" s="79" t="s">
        <v>288</v>
      </c>
      <c r="F256" s="80" t="str">
        <f>IF(ISERROR(MATCH(E256,Database!$B:$B,FALSE)),"","X")</f>
        <v>X</v>
      </c>
      <c r="G256" s="16" t="str">
        <f t="shared" si="8"/>
        <v/>
      </c>
      <c r="I256" s="15" t="str">
        <f t="shared" si="7"/>
        <v/>
      </c>
    </row>
    <row r="257" spans="2:9" x14ac:dyDescent="0.25">
      <c r="B257" s="94"/>
      <c r="C257" s="77" t="s">
        <v>1346</v>
      </c>
      <c r="D257" s="78" t="s">
        <v>1345</v>
      </c>
      <c r="E257" s="79" t="s">
        <v>1347</v>
      </c>
      <c r="F257" s="80" t="str">
        <f>IF(ISERROR(MATCH(E257,Database!$B:$B,FALSE)),"","X")</f>
        <v/>
      </c>
      <c r="G257" s="16" t="str">
        <f t="shared" si="8"/>
        <v>&lt;barissezgin@sdu.edu.tr&gt;</v>
      </c>
      <c r="I257" s="15" t="str">
        <f t="shared" si="7"/>
        <v>&lt;barissezgin@sdu.edu.tr&gt;</v>
      </c>
    </row>
    <row r="258" spans="2:9" x14ac:dyDescent="0.25">
      <c r="B258" s="94"/>
      <c r="C258" s="77" t="s">
        <v>710</v>
      </c>
      <c r="D258" s="78" t="s">
        <v>709</v>
      </c>
      <c r="E258" s="79" t="s">
        <v>184</v>
      </c>
      <c r="F258" s="80" t="str">
        <f>IF(ISERROR(MATCH(E258,Database!$B:$B,FALSE)),"","X")</f>
        <v>X</v>
      </c>
      <c r="G258" s="16" t="str">
        <f t="shared" si="8"/>
        <v/>
      </c>
      <c r="I258" s="15" t="str">
        <f t="shared" si="7"/>
        <v/>
      </c>
    </row>
    <row r="259" spans="2:9" x14ac:dyDescent="0.25">
      <c r="B259" s="94"/>
      <c r="C259" s="77" t="s">
        <v>1364</v>
      </c>
      <c r="D259" s="78" t="s">
        <v>1363</v>
      </c>
      <c r="E259" s="79" t="s">
        <v>1365</v>
      </c>
      <c r="F259" s="80" t="str">
        <f>IF(ISERROR(MATCH(E259,Database!$B:$B,FALSE)),"","X")</f>
        <v>X</v>
      </c>
      <c r="G259" s="16" t="str">
        <f t="shared" si="8"/>
        <v/>
      </c>
      <c r="I259" s="15" t="str">
        <f t="shared" si="7"/>
        <v/>
      </c>
    </row>
    <row r="260" spans="2:9" x14ac:dyDescent="0.25">
      <c r="B260" s="94"/>
      <c r="C260" s="77" t="s">
        <v>1192</v>
      </c>
      <c r="D260" s="78" t="s">
        <v>1191</v>
      </c>
      <c r="E260" s="79" t="s">
        <v>1193</v>
      </c>
      <c r="F260" s="80" t="str">
        <f>IF(ISERROR(MATCH(E260,Database!$B:$B,FALSE)),"","X")</f>
        <v>X</v>
      </c>
      <c r="G260" s="16" t="str">
        <f t="shared" si="8"/>
        <v/>
      </c>
      <c r="I260" s="15" t="str">
        <f t="shared" si="7"/>
        <v/>
      </c>
    </row>
    <row r="261" spans="2:9" x14ac:dyDescent="0.25">
      <c r="B261" s="94"/>
      <c r="C261" s="77" t="s">
        <v>968</v>
      </c>
      <c r="D261" s="78" t="s">
        <v>969</v>
      </c>
      <c r="E261" s="79" t="s">
        <v>309</v>
      </c>
      <c r="F261" s="80" t="str">
        <f>IF(ISERROR(MATCH(E261,Database!$B:$B,FALSE)),"","X")</f>
        <v>X</v>
      </c>
      <c r="G261" s="16" t="str">
        <f t="shared" si="8"/>
        <v/>
      </c>
      <c r="I261" s="15" t="str">
        <f t="shared" si="7"/>
        <v/>
      </c>
    </row>
    <row r="262" spans="2:9" x14ac:dyDescent="0.25">
      <c r="B262" s="94"/>
      <c r="C262" s="77" t="s">
        <v>696</v>
      </c>
      <c r="D262" s="78" t="s">
        <v>695</v>
      </c>
      <c r="E262" s="79" t="s">
        <v>414</v>
      </c>
      <c r="F262" s="80" t="str">
        <f>IF(ISERROR(MATCH(E262,Database!$B:$B,FALSE)),"","X")</f>
        <v>X</v>
      </c>
      <c r="G262" s="16" t="str">
        <f t="shared" si="8"/>
        <v/>
      </c>
      <c r="I262" s="15" t="str">
        <f t="shared" si="7"/>
        <v/>
      </c>
    </row>
    <row r="263" spans="2:9" x14ac:dyDescent="0.25">
      <c r="B263" s="94"/>
      <c r="C263" s="77" t="s">
        <v>1334</v>
      </c>
      <c r="D263" s="78" t="s">
        <v>1171</v>
      </c>
      <c r="E263" s="79" t="s">
        <v>1401</v>
      </c>
      <c r="F263" s="80" t="str">
        <f>IF(ISERROR(MATCH(E263,Database!$B:$B,FALSE)),"","X")</f>
        <v>X</v>
      </c>
      <c r="G263" s="16" t="str">
        <f t="shared" si="8"/>
        <v/>
      </c>
      <c r="I263" s="15" t="str">
        <f t="shared" si="7"/>
        <v/>
      </c>
    </row>
    <row r="264" spans="2:9" x14ac:dyDescent="0.25">
      <c r="B264" s="94"/>
      <c r="C264" s="83" t="s">
        <v>1623</v>
      </c>
      <c r="D264" s="81" t="s">
        <v>1622</v>
      </c>
      <c r="E264" s="81" t="s">
        <v>1624</v>
      </c>
      <c r="F264" s="80" t="str">
        <f>IF(ISERROR(MATCH(E264,Database!$B:$B,FALSE)),"","X")</f>
        <v>X</v>
      </c>
      <c r="G264" s="16" t="str">
        <f t="shared" si="8"/>
        <v/>
      </c>
      <c r="I264" s="15" t="str">
        <f t="shared" si="7"/>
        <v/>
      </c>
    </row>
    <row r="265" spans="2:9" x14ac:dyDescent="0.25">
      <c r="B265" s="94"/>
      <c r="C265" s="83" t="s">
        <v>1191</v>
      </c>
      <c r="D265" s="81" t="s">
        <v>1625</v>
      </c>
      <c r="E265" s="81" t="s">
        <v>1626</v>
      </c>
      <c r="F265" s="80" t="str">
        <f>IF(ISERROR(MATCH(E265,Database!$B:$B,FALSE)),"","X")</f>
        <v>X</v>
      </c>
      <c r="G265" s="16" t="str">
        <f t="shared" si="8"/>
        <v/>
      </c>
      <c r="I265" s="15" t="str">
        <f t="shared" si="7"/>
        <v/>
      </c>
    </row>
    <row r="266" spans="2:9" x14ac:dyDescent="0.25">
      <c r="B266" s="94"/>
      <c r="C266" s="83" t="s">
        <v>1628</v>
      </c>
      <c r="D266" s="81" t="s">
        <v>1627</v>
      </c>
      <c r="E266" s="81" t="s">
        <v>1629</v>
      </c>
      <c r="F266" s="80" t="str">
        <f>IF(ISERROR(MATCH(E266,Database!$B:$B,FALSE)),"","X")</f>
        <v/>
      </c>
      <c r="G266" s="16" t="str">
        <f t="shared" si="8"/>
        <v>&lt;sotumay@atauni.edu.tr&gt;</v>
      </c>
      <c r="I266" s="15" t="str">
        <f t="shared" si="7"/>
        <v/>
      </c>
    </row>
    <row r="267" spans="2:9" x14ac:dyDescent="0.25">
      <c r="B267" s="94"/>
      <c r="C267" s="77" t="s">
        <v>893</v>
      </c>
      <c r="D267" s="78" t="s">
        <v>894</v>
      </c>
      <c r="E267" s="79" t="s">
        <v>182</v>
      </c>
      <c r="F267" s="80" t="str">
        <f>IF(ISERROR(MATCH(E267,Database!$B:$B,FALSE)),"","X")</f>
        <v>X</v>
      </c>
      <c r="G267" s="16" t="str">
        <f t="shared" si="8"/>
        <v/>
      </c>
      <c r="I267" s="15" t="str">
        <f t="shared" si="7"/>
        <v/>
      </c>
    </row>
    <row r="268" spans="2:9" x14ac:dyDescent="0.25">
      <c r="B268" s="94"/>
      <c r="C268" s="77" t="s">
        <v>1505</v>
      </c>
      <c r="D268" s="78" t="s">
        <v>1504</v>
      </c>
      <c r="E268" s="79" t="s">
        <v>1506</v>
      </c>
      <c r="F268" s="80" t="str">
        <f>IF(ISERROR(MATCH(E268,Database!$B:$B,FALSE)),"","X")</f>
        <v/>
      </c>
      <c r="G268" s="16" t="str">
        <f t="shared" si="8"/>
        <v>&lt;muhammed.ucuncu@deu.edu.tr&gt;</v>
      </c>
      <c r="I268" s="15" t="str">
        <f t="shared" si="7"/>
        <v/>
      </c>
    </row>
    <row r="269" spans="2:9" x14ac:dyDescent="0.25">
      <c r="B269" s="94"/>
      <c r="C269" s="77" t="s">
        <v>1375</v>
      </c>
      <c r="D269" s="78" t="s">
        <v>1374</v>
      </c>
      <c r="E269" s="79" t="s">
        <v>1376</v>
      </c>
      <c r="F269" s="80" t="str">
        <f>IF(ISERROR(MATCH(E269,Database!$B:$B,FALSE)),"","X")</f>
        <v>X</v>
      </c>
      <c r="G269" s="16" t="str">
        <f t="shared" si="8"/>
        <v/>
      </c>
      <c r="I269" s="15" t="str">
        <f t="shared" si="7"/>
        <v/>
      </c>
    </row>
    <row r="270" spans="2:9" x14ac:dyDescent="0.25">
      <c r="B270" s="94"/>
      <c r="C270" s="77" t="s">
        <v>1361</v>
      </c>
      <c r="D270" s="78" t="s">
        <v>1360</v>
      </c>
      <c r="E270" s="79" t="s">
        <v>1362</v>
      </c>
      <c r="F270" s="80" t="str">
        <f>IF(ISERROR(MATCH(E270,Database!$B:$B,FALSE)),"","X")</f>
        <v>X</v>
      </c>
      <c r="G270" s="16" t="str">
        <f t="shared" si="8"/>
        <v/>
      </c>
      <c r="I270" s="15" t="str">
        <f t="shared" si="7"/>
        <v/>
      </c>
    </row>
    <row r="271" spans="2:9" x14ac:dyDescent="0.25">
      <c r="B271" s="94"/>
      <c r="C271" s="77" t="s">
        <v>1378</v>
      </c>
      <c r="D271" s="78" t="s">
        <v>1377</v>
      </c>
      <c r="E271" s="79" t="s">
        <v>1379</v>
      </c>
      <c r="F271" s="80" t="str">
        <f>IF(ISERROR(MATCH(E271,Database!$B:$B,FALSE)),"","X")</f>
        <v>X</v>
      </c>
      <c r="G271" s="16" t="str">
        <f t="shared" si="8"/>
        <v/>
      </c>
      <c r="I271" s="15" t="str">
        <f t="shared" si="7"/>
        <v/>
      </c>
    </row>
    <row r="272" spans="2:9" x14ac:dyDescent="0.25">
      <c r="B272" s="94"/>
      <c r="C272" s="77" t="s">
        <v>1338</v>
      </c>
      <c r="D272" s="78" t="s">
        <v>1337</v>
      </c>
      <c r="E272" s="79" t="s">
        <v>1339</v>
      </c>
      <c r="F272" s="80" t="str">
        <f>IF(ISERROR(MATCH(E272,Database!$B:$B,FALSE)),"","X")</f>
        <v>X</v>
      </c>
      <c r="G272" s="16" t="str">
        <f t="shared" si="8"/>
        <v/>
      </c>
      <c r="I272" s="15" t="str">
        <f t="shared" ref="I272:I284" si="9">IF(ISERROR(VLOOKUP(G272,$G$2:$G$140,1,FALSE)),G272,"")</f>
        <v/>
      </c>
    </row>
    <row r="273" spans="2:9" x14ac:dyDescent="0.25">
      <c r="B273" s="94"/>
      <c r="C273" s="77" t="s">
        <v>1358</v>
      </c>
      <c r="D273" s="78" t="s">
        <v>1357</v>
      </c>
      <c r="E273" s="79" t="s">
        <v>1359</v>
      </c>
      <c r="F273" s="80" t="str">
        <f>IF(ISERROR(MATCH(E273,Database!$B:$B,FALSE)),"","X")</f>
        <v/>
      </c>
      <c r="G273" s="16" t="str">
        <f t="shared" si="8"/>
        <v>&lt;elvanustun77@gmail.com&gt;</v>
      </c>
      <c r="I273" s="15" t="str">
        <f t="shared" si="9"/>
        <v>&lt;elvanustun77@gmail.com&gt;</v>
      </c>
    </row>
    <row r="274" spans="2:9" x14ac:dyDescent="0.25">
      <c r="B274" s="94"/>
      <c r="C274" s="77" t="s">
        <v>628</v>
      </c>
      <c r="D274" s="78" t="s">
        <v>627</v>
      </c>
      <c r="E274" s="79" t="s">
        <v>181</v>
      </c>
      <c r="F274" s="80" t="str">
        <f>IF(ISERROR(MATCH(E274,Database!$B:$B,FALSE)),"","X")</f>
        <v>X</v>
      </c>
      <c r="G274" s="16" t="str">
        <f t="shared" ref="G274:G284" si="10">IF(F274="X","",CONCATENATE("&lt;",E274,"&gt;"))</f>
        <v/>
      </c>
      <c r="I274" s="15" t="str">
        <f t="shared" si="9"/>
        <v/>
      </c>
    </row>
    <row r="275" spans="2:9" x14ac:dyDescent="0.25">
      <c r="B275" s="94"/>
      <c r="C275" s="77" t="s">
        <v>642</v>
      </c>
      <c r="D275" s="78" t="s">
        <v>641</v>
      </c>
      <c r="E275" s="79" t="s">
        <v>237</v>
      </c>
      <c r="F275" s="80" t="str">
        <f>IF(ISERROR(MATCH(E275,Database!$B:$B,FALSE)),"","X")</f>
        <v>X</v>
      </c>
      <c r="G275" s="16" t="str">
        <f t="shared" si="10"/>
        <v/>
      </c>
      <c r="I275" s="15" t="str">
        <f t="shared" si="9"/>
        <v/>
      </c>
    </row>
    <row r="276" spans="2:9" x14ac:dyDescent="0.25">
      <c r="B276" s="94"/>
      <c r="C276" s="77" t="s">
        <v>726</v>
      </c>
      <c r="D276" s="78" t="s">
        <v>725</v>
      </c>
      <c r="E276" s="79" t="s">
        <v>180</v>
      </c>
      <c r="F276" s="80" t="str">
        <f>IF(ISERROR(MATCH(E276,Database!$B:$B,FALSE)),"","X")</f>
        <v>X</v>
      </c>
      <c r="G276" s="16" t="str">
        <f t="shared" si="10"/>
        <v/>
      </c>
      <c r="I276" s="15" t="str">
        <f t="shared" si="9"/>
        <v/>
      </c>
    </row>
    <row r="277" spans="2:9" x14ac:dyDescent="0.25">
      <c r="B277" s="94"/>
      <c r="C277" s="77" t="s">
        <v>677</v>
      </c>
      <c r="D277" s="78" t="s">
        <v>676</v>
      </c>
      <c r="E277" s="79" t="s">
        <v>179</v>
      </c>
      <c r="F277" s="80" t="str">
        <f>IF(ISERROR(MATCH(E277,Database!$B:$B,FALSE)),"","X")</f>
        <v>X</v>
      </c>
      <c r="G277" s="16" t="str">
        <f t="shared" si="10"/>
        <v/>
      </c>
      <c r="I277" s="15" t="str">
        <f t="shared" si="9"/>
        <v/>
      </c>
    </row>
    <row r="278" spans="2:9" x14ac:dyDescent="0.25">
      <c r="B278" s="94"/>
      <c r="C278" s="77" t="s">
        <v>902</v>
      </c>
      <c r="D278" s="78" t="s">
        <v>903</v>
      </c>
      <c r="E278" s="79" t="s">
        <v>415</v>
      </c>
      <c r="F278" s="80" t="str">
        <f>IF(ISERROR(MATCH(E278,Database!$B:$B,FALSE)),"","X")</f>
        <v>X</v>
      </c>
      <c r="G278" s="16" t="str">
        <f t="shared" si="10"/>
        <v/>
      </c>
      <c r="I278" s="15" t="str">
        <f t="shared" si="9"/>
        <v/>
      </c>
    </row>
    <row r="279" spans="2:9" x14ac:dyDescent="0.25">
      <c r="B279" s="94"/>
      <c r="C279" s="77" t="s">
        <v>1367</v>
      </c>
      <c r="D279" s="78" t="s">
        <v>1366</v>
      </c>
      <c r="E279" s="79" t="s">
        <v>1368</v>
      </c>
      <c r="F279" s="80" t="str">
        <f>IF(ISERROR(MATCH(E279,Database!$B:$B,FALSE)),"","X")</f>
        <v>X</v>
      </c>
      <c r="G279" s="16" t="str">
        <f t="shared" si="10"/>
        <v/>
      </c>
      <c r="I279" s="15" t="str">
        <f t="shared" si="9"/>
        <v/>
      </c>
    </row>
    <row r="280" spans="2:9" x14ac:dyDescent="0.25">
      <c r="B280" s="94"/>
      <c r="C280" s="77" t="s">
        <v>1508</v>
      </c>
      <c r="D280" s="78" t="s">
        <v>1507</v>
      </c>
      <c r="E280" s="79" t="s">
        <v>1509</v>
      </c>
      <c r="F280" s="80" t="str">
        <f>IF(ISERROR(MATCH(E280,Database!$B:$B,FALSE)),"","X")</f>
        <v>X</v>
      </c>
      <c r="G280" s="16" t="str">
        <f t="shared" si="10"/>
        <v/>
      </c>
      <c r="I280" s="15" t="str">
        <f t="shared" si="9"/>
        <v/>
      </c>
    </row>
    <row r="281" spans="2:9" x14ac:dyDescent="0.25">
      <c r="B281" s="94"/>
      <c r="C281" s="77" t="s">
        <v>1343</v>
      </c>
      <c r="D281" s="78" t="s">
        <v>845</v>
      </c>
      <c r="E281" s="79" t="s">
        <v>1344</v>
      </c>
      <c r="F281" s="80" t="str">
        <f>IF(ISERROR(MATCH(E281,Database!$B:$B,FALSE)),"","X")</f>
        <v>X</v>
      </c>
      <c r="G281" s="16" t="str">
        <f t="shared" si="10"/>
        <v/>
      </c>
      <c r="I281" s="15" t="str">
        <f t="shared" si="9"/>
        <v/>
      </c>
    </row>
    <row r="282" spans="2:9" x14ac:dyDescent="0.25">
      <c r="B282" s="94"/>
      <c r="C282" s="83" t="s">
        <v>1640</v>
      </c>
      <c r="D282" s="81" t="s">
        <v>1639</v>
      </c>
      <c r="E282" s="81" t="s">
        <v>1641</v>
      </c>
      <c r="F282" s="80" t="str">
        <f>IF(ISERROR(MATCH(E282,Database!$B:$B,FALSE)),"","X")</f>
        <v>X</v>
      </c>
      <c r="G282" s="16" t="str">
        <f t="shared" si="10"/>
        <v/>
      </c>
      <c r="I282" s="15" t="str">
        <f t="shared" si="9"/>
        <v/>
      </c>
    </row>
    <row r="283" spans="2:9" x14ac:dyDescent="0.25">
      <c r="B283" s="94"/>
      <c r="C283" s="83" t="s">
        <v>1631</v>
      </c>
      <c r="D283" s="81" t="s">
        <v>1630</v>
      </c>
      <c r="E283" s="81" t="s">
        <v>1632</v>
      </c>
      <c r="F283" s="80" t="str">
        <f>IF(ISERROR(MATCH(E283,Database!$B:$B,FALSE)),"","X")</f>
        <v>X</v>
      </c>
      <c r="G283" s="16" t="str">
        <f t="shared" si="10"/>
        <v/>
      </c>
      <c r="I283" s="15" t="str">
        <f t="shared" si="9"/>
        <v/>
      </c>
    </row>
    <row r="284" spans="2:9" x14ac:dyDescent="0.25">
      <c r="B284" s="94"/>
      <c r="C284" s="77" t="s">
        <v>1198</v>
      </c>
      <c r="D284" s="78" t="s">
        <v>1197</v>
      </c>
      <c r="E284" s="79" t="s">
        <v>177</v>
      </c>
      <c r="F284" s="80" t="str">
        <f>IF(ISERROR(MATCH(E284,Database!$B:$B,FALSE)),"","X")</f>
        <v/>
      </c>
      <c r="G284" s="16" t="str">
        <f t="shared" si="10"/>
        <v>&lt;yzorlu@gtu.edu.tr&gt;</v>
      </c>
      <c r="I284" s="15" t="str">
        <f t="shared" si="9"/>
        <v/>
      </c>
    </row>
    <row r="285" spans="2:9" x14ac:dyDescent="0.25">
      <c r="B285" s="94"/>
      <c r="C285" s="71"/>
      <c r="D285" s="72"/>
      <c r="E285" s="73" t="s">
        <v>400</v>
      </c>
      <c r="F285" s="74" t="s">
        <v>317</v>
      </c>
      <c r="G285" s="49"/>
      <c r="I285" s="15"/>
    </row>
    <row r="286" spans="2:9" x14ac:dyDescent="0.25">
      <c r="B286" s="12"/>
      <c r="C286" s="43"/>
      <c r="D286" s="50"/>
      <c r="E286" s="51">
        <f>COUNTA(E144:E284)</f>
        <v>141</v>
      </c>
      <c r="F286" s="52">
        <f>COUNTIF(F144:F284,"X")</f>
        <v>97</v>
      </c>
      <c r="G286" s="53"/>
      <c r="H286" s="10"/>
      <c r="I286" s="15"/>
    </row>
    <row r="287" spans="2:9" x14ac:dyDescent="0.25">
      <c r="H287" s="10"/>
    </row>
    <row r="288" spans="2:9" x14ac:dyDescent="0.25">
      <c r="C288" s="2"/>
      <c r="D288" s="2"/>
      <c r="E288" s="2"/>
      <c r="F288" s="2"/>
    </row>
  </sheetData>
  <sheetProtection algorithmName="SHA-512" hashValue="SUuCpgcWJGWbUMXJTyZP/iz3fxMbmsZGoi0meZyqb+2mq41mgqxze9t3C1vEOG7YaslWutMUxdbV05Cd1aJtZg==" saltValue="wtNtxEpsh9LhXIp6F3Ez6w==" spinCount="100000" sheet="1" objects="1" scenarios="1"/>
  <mergeCells count="2">
    <mergeCell ref="B2:B140"/>
    <mergeCell ref="B144:B285"/>
  </mergeCells>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How to Use</vt:lpstr>
      <vt:lpstr>Keywords</vt:lpstr>
      <vt:lpstr>Database</vt:lpstr>
      <vt:lpstr>Additional Details</vt:lpstr>
      <vt:lpstr>Email Addresses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Kubik</dc:creator>
  <cp:lastModifiedBy>Stefan Kubik</cp:lastModifiedBy>
  <cp:lastPrinted>2024-06-10T08:40:38Z</cp:lastPrinted>
  <dcterms:created xsi:type="dcterms:W3CDTF">2024-01-13T12:01:47Z</dcterms:created>
  <dcterms:modified xsi:type="dcterms:W3CDTF">2025-09-16T12:04:03Z</dcterms:modified>
</cp:coreProperties>
</file>